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820" activeTab="9"/>
  </bookViews>
  <sheets>
    <sheet name="Заявки" sheetId="1" r:id="rId1"/>
    <sheet name="КФК" sheetId="2" r:id="rId2"/>
    <sheet name="Ж" sheetId="3" r:id="rId3"/>
    <sheet name="М" sheetId="4" r:id="rId4"/>
    <sheet name="Э" sheetId="5" r:id="rId5"/>
    <sheet name="Р-ж" sheetId="6" r:id="rId6"/>
    <sheet name="Р-м" sheetId="7" r:id="rId7"/>
    <sheet name="Р-э" sheetId="8" r:id="rId8"/>
    <sheet name="Динамо" sheetId="9" r:id="rId9"/>
    <sheet name="ГУВД" sheetId="10" r:id="rId10"/>
  </sheets>
  <definedNames/>
  <calcPr fullCalcOnLoad="1"/>
</workbook>
</file>

<file path=xl/sharedStrings.xml><?xml version="1.0" encoding="utf-8"?>
<sst xmlns="http://schemas.openxmlformats.org/spreadsheetml/2006/main" count="1132" uniqueCount="511">
  <si>
    <t>id</t>
  </si>
  <si>
    <t>КФК(id)</t>
  </si>
  <si>
    <t>КФК</t>
  </si>
  <si>
    <t>зачет</t>
  </si>
  <si>
    <t>ФИО</t>
  </si>
  <si>
    <t>Год</t>
  </si>
  <si>
    <t>Пол</t>
  </si>
  <si>
    <t>Результат</t>
  </si>
  <si>
    <t>Представитель</t>
  </si>
  <si>
    <t>Телефон</t>
  </si>
  <si>
    <t>E-mail</t>
  </si>
  <si>
    <t>Заявка</t>
  </si>
  <si>
    <t>«Динамо» (Московская область)</t>
  </si>
  <si>
    <t>личный</t>
  </si>
  <si>
    <t>Гедминас Николай</t>
  </si>
  <si>
    <t>м</t>
  </si>
  <si>
    <t>Силантьев Андрей Анатольевич</t>
  </si>
  <si>
    <t>8-926-386-3380</t>
  </si>
  <si>
    <t>silantev.andrey@mail.ru</t>
  </si>
  <si>
    <t>Рыженков Евгений</t>
  </si>
  <si>
    <t>Панкратова Яна</t>
  </si>
  <si>
    <t>ж</t>
  </si>
  <si>
    <t>Железнов Илья</t>
  </si>
  <si>
    <t>Яцунов Анатолий</t>
  </si>
  <si>
    <t>Харитонова Виктория</t>
  </si>
  <si>
    <t>Маслова Анастасия</t>
  </si>
  <si>
    <t>СДЮШОР (Московская область)</t>
  </si>
  <si>
    <t>Антонов Борис</t>
  </si>
  <si>
    <t>КФК УМВД России по городскому округу Домодедово</t>
  </si>
  <si>
    <t>командный</t>
  </si>
  <si>
    <t>Федосов Николай Анатольевич</t>
  </si>
  <si>
    <t>Андрюхин Иван Викторович</t>
  </si>
  <si>
    <t>8-926-543-74-18</t>
  </si>
  <si>
    <t>andrsve@bk.ru</t>
  </si>
  <si>
    <t>Полянских Виталий Владимирович</t>
  </si>
  <si>
    <t>Майорова Оксана Михайловна</t>
  </si>
  <si>
    <t>Майорова Оксана</t>
  </si>
  <si>
    <t>КФК МО МВД России «Шатурский»</t>
  </si>
  <si>
    <t>Алексеев Денис Игоревич</t>
  </si>
  <si>
    <t>Алексеев Денис</t>
  </si>
  <si>
    <t>Шпагин Игорь Геннадьевич</t>
  </si>
  <si>
    <t>8-909-662-11-80</t>
  </si>
  <si>
    <t>denis-trusov@yandex.ru</t>
  </si>
  <si>
    <t>Шпагин Игорь</t>
  </si>
  <si>
    <t>Бакаева Наталья Александровна</t>
  </si>
  <si>
    <t>Бакаева Наталья</t>
  </si>
  <si>
    <t>КФК МУ МВД России «Мытищинское»</t>
  </si>
  <si>
    <t>Хрипанцев Алексей Николаевич</t>
  </si>
  <si>
    <t>robot-4exol@yandex.ru</t>
  </si>
  <si>
    <t>Каравайкин Евгений Николаевич</t>
  </si>
  <si>
    <t>Каравайкин Евгений</t>
  </si>
  <si>
    <t>Одинцова Полина Микельевна</t>
  </si>
  <si>
    <t>Одинцова Полина</t>
  </si>
  <si>
    <t>Виниковский Михаил Михайлович</t>
  </si>
  <si>
    <t>Виниковский Михаил</t>
  </si>
  <si>
    <t>КФК МУ МВД России «Пушкинское»</t>
  </si>
  <si>
    <t>Киевец Сергей Андреевич</t>
  </si>
  <si>
    <t>Киевец Сергей</t>
  </si>
  <si>
    <t>Юсупов Дмитрий Вадыхович</t>
  </si>
  <si>
    <t>dima-usupov@mail.ru</t>
  </si>
  <si>
    <t>Котоменков Виктор Анатольевич</t>
  </si>
  <si>
    <t>Котоменков Виктор</t>
  </si>
  <si>
    <t>Зайцева Людмила Васильевна</t>
  </si>
  <si>
    <t>Зайцева Людмила</t>
  </si>
  <si>
    <t>КФК ОМВД России по Озерскому району</t>
  </si>
  <si>
    <t>Николаев В. В.</t>
  </si>
  <si>
    <t>Туровский Вячеслав Анатольевич</t>
  </si>
  <si>
    <t>нет его</t>
  </si>
  <si>
    <t>Битков Н. М.</t>
  </si>
  <si>
    <t>Туровский Иван Вячеславович</t>
  </si>
  <si>
    <t>Туровский Иван</t>
  </si>
  <si>
    <t>КФК УМВД России по Красногорскому району</t>
  </si>
  <si>
    <t>Котелевский Вячеслав Николаевич</t>
  </si>
  <si>
    <t>Котелевский Вячеслав</t>
  </si>
  <si>
    <t>Чумакова Юлия Владимировна</t>
  </si>
  <si>
    <t>25042009yuv@mail.ru</t>
  </si>
  <si>
    <t>Тетерин Виктор Викторович</t>
  </si>
  <si>
    <t>Астахова Анна Геннадьевна</t>
  </si>
  <si>
    <t>Астахова Анна</t>
  </si>
  <si>
    <t>КФК-1 (аппарат ГУ МВД России по Московской области)</t>
  </si>
  <si>
    <t>Королев Михаил</t>
  </si>
  <si>
    <t>(495) 613-7934</t>
  </si>
  <si>
    <t>mosobldynamo@mosobldynamo.ru</t>
  </si>
  <si>
    <t>Варганов Денис Олегович</t>
  </si>
  <si>
    <t>Кузнецова Елена Михайловна</t>
  </si>
  <si>
    <t>Кузнецова Елена</t>
  </si>
  <si>
    <t>КФК УМВД России по Наро-Фоминскому району</t>
  </si>
  <si>
    <t>Ревякин Артем Алексеевич</t>
  </si>
  <si>
    <t>Чиж Андрей Николаевич</t>
  </si>
  <si>
    <t>8-496-34-3-7421</t>
  </si>
  <si>
    <t>vovantas85@yandex.ru</t>
  </si>
  <si>
    <t>Коновалов Павел Александрович</t>
  </si>
  <si>
    <t>Коновалов Павел</t>
  </si>
  <si>
    <t>Шаметова Любовь Константиновна</t>
  </si>
  <si>
    <t>Шаметова Любовь</t>
  </si>
  <si>
    <t>КФК УМВД России по городскому округу Электросталь</t>
  </si>
  <si>
    <t>Афанасьев Сергей Петрович</t>
  </si>
  <si>
    <t>Афанасьев Сергей</t>
  </si>
  <si>
    <t>Томмэ Максим Валерьевич</t>
  </si>
  <si>
    <t>8-926-103-81-69</t>
  </si>
  <si>
    <t>uvd_elstal@mail.ru</t>
  </si>
  <si>
    <t>Ерошин Дмитрий Александрович</t>
  </si>
  <si>
    <t>Ефременко Екатерина Сергеевна</t>
  </si>
  <si>
    <t>Ефременко Екатерина</t>
  </si>
  <si>
    <t>КФК УМВД России по Дмитровскому району</t>
  </si>
  <si>
    <t>ЯГОДКИН ИГОРЬ МИХАЙЛОВИЧ</t>
  </si>
  <si>
    <t>Ягодкин Игорь</t>
  </si>
  <si>
    <t>ТЮНЬКИН ПАВЕЛ ВЛАДИСЛАВОВИЧ</t>
  </si>
  <si>
    <t>8-906-777-44-21</t>
  </si>
  <si>
    <t>tpwtpwtpw</t>
  </si>
  <si>
    <t>АЛЕКСЕЕВА АННА ЕВГЕНЬЕВНА</t>
  </si>
  <si>
    <t>Алексеева Анна</t>
  </si>
  <si>
    <t>КФК УМВД России по Ленинскому району</t>
  </si>
  <si>
    <t>Шемягин П</t>
  </si>
  <si>
    <t>Мениахметов Рустам Рамильевич</t>
  </si>
  <si>
    <t>8-964-769-03-49</t>
  </si>
  <si>
    <t>meniahmetov@mail.ru</t>
  </si>
  <si>
    <t>КФК ОМВД России по Рузскому району</t>
  </si>
  <si>
    <t>Раненков Кирилл Александрович</t>
  </si>
  <si>
    <t>8 (49627) 2 38 72</t>
  </si>
  <si>
    <t>rka-renya@rambler.ru</t>
  </si>
  <si>
    <t>Якушев Александр Олегович</t>
  </si>
  <si>
    <t>Якушев Александр</t>
  </si>
  <si>
    <t>Лащеникова Светлана Павловна</t>
  </si>
  <si>
    <t>Капчёнов Александр Николаевич</t>
  </si>
  <si>
    <t>Капчёнов Александр</t>
  </si>
  <si>
    <t>Шилин Евгений Анатольевич</t>
  </si>
  <si>
    <t>8-916-317-84-41</t>
  </si>
  <si>
    <t>www.gnkmo.ru</t>
  </si>
  <si>
    <t>Демченко Роман Николаевич</t>
  </si>
  <si>
    <t>Демченко Роман</t>
  </si>
  <si>
    <t>Кислухина Валентина Юрьевна</t>
  </si>
  <si>
    <t>Кислухина Валентина</t>
  </si>
  <si>
    <t>КФК ОМВД России по Ступинскому району</t>
  </si>
  <si>
    <t>Кукушкин Андрей Геннадьевич</t>
  </si>
  <si>
    <t>Кукушкин Андрей</t>
  </si>
  <si>
    <t>Толочанова Галина Алексеевна</t>
  </si>
  <si>
    <t>496-642-63-95</t>
  </si>
  <si>
    <t>Mihaleva71@bk.ru</t>
  </si>
  <si>
    <t>Яковченко Александр Валерьевич</t>
  </si>
  <si>
    <t>Яковченко Александр</t>
  </si>
  <si>
    <t>Иванников Вячеслав Алексеевич</t>
  </si>
  <si>
    <t>Иванников Вячеслав</t>
  </si>
  <si>
    <t>КФК ОМВД России по городскому округу Протвино</t>
  </si>
  <si>
    <t>Любавин Андрей Викторович</t>
  </si>
  <si>
    <t>Любавин Андрей</t>
  </si>
  <si>
    <t>Новикова Г.А.</t>
  </si>
  <si>
    <t>8-496-774-2590</t>
  </si>
  <si>
    <t>none</t>
  </si>
  <si>
    <t>Николайчук Артем Евгеньевич</t>
  </si>
  <si>
    <t>Николайчук Артем</t>
  </si>
  <si>
    <t>Ерохина Ольга Владимировна</t>
  </si>
  <si>
    <t>Ерохина Ольга</t>
  </si>
  <si>
    <t>Лебедев Сергей Владимирович</t>
  </si>
  <si>
    <t>Лебедев Сергей</t>
  </si>
  <si>
    <t>А.Новиков</t>
  </si>
  <si>
    <t>8-916-000-0000</t>
  </si>
  <si>
    <t>Лебедев Евгений Владимирович</t>
  </si>
  <si>
    <t>Лебедев Евгений</t>
  </si>
  <si>
    <t>Комракова Людмила Евгеньевна</t>
  </si>
  <si>
    <t>Комракова Людмила</t>
  </si>
  <si>
    <t>Ишаев Павел</t>
  </si>
  <si>
    <t>8(926)386-33-80</t>
  </si>
  <si>
    <t>КФК ОМВД России по Волоколамскому району</t>
  </si>
  <si>
    <t>Бритов Дмитрий Анатольевич</t>
  </si>
  <si>
    <t>Бритов Дмитрий</t>
  </si>
  <si>
    <t>Коньков Сергей Николаевич</t>
  </si>
  <si>
    <t>8 (905) 577 - 01 - 47</t>
  </si>
  <si>
    <t>lbvecbr-93@mail.ru</t>
  </si>
  <si>
    <t>Мареев Евгений Александрович</t>
  </si>
  <si>
    <t>Мареев Евгений</t>
  </si>
  <si>
    <t>Чернова Любовь Сергеевна</t>
  </si>
  <si>
    <t>Чернова Любовь</t>
  </si>
  <si>
    <t>КФК МУ МВД России «Орехово-Зуевское» муниципальному району</t>
  </si>
  <si>
    <t>Ковалев Алексей</t>
  </si>
  <si>
    <t>Алешкина Ю.</t>
  </si>
  <si>
    <t>8-903-758-6524</t>
  </si>
  <si>
    <t>Иванов Виктор</t>
  </si>
  <si>
    <t>Исаева Анна</t>
  </si>
  <si>
    <t>КФК ОМВД России по Клинскому району</t>
  </si>
  <si>
    <t>Глухов Юрий Анатольевич</t>
  </si>
  <si>
    <t>Глухов Юрий</t>
  </si>
  <si>
    <t>Швырев В.В.</t>
  </si>
  <si>
    <t>volodia.comandor@mail.ru</t>
  </si>
  <si>
    <t>Павлов Дмитрий Юрьевич</t>
  </si>
  <si>
    <t>Павлов Дмитрий</t>
  </si>
  <si>
    <t>Провина Мария Юрьевна</t>
  </si>
  <si>
    <t>Провина Мария</t>
  </si>
  <si>
    <t>КФК МУ МВД России «Одинцовское»</t>
  </si>
  <si>
    <t>Даценко Андрей Иванович</t>
  </si>
  <si>
    <t>Даценко Андрей</t>
  </si>
  <si>
    <t>Ларионов Илья Александрович</t>
  </si>
  <si>
    <t>8(926)100-9005</t>
  </si>
  <si>
    <t>Barr-boss@bk.ru</t>
  </si>
  <si>
    <t>Ковалев Александр Игоревич</t>
  </si>
  <si>
    <t>Ковалев Александр</t>
  </si>
  <si>
    <t>Барановская Юлия Олеговна</t>
  </si>
  <si>
    <t>Барановская Юлия</t>
  </si>
  <si>
    <t>КФК МУ МВД России «Коломенское»</t>
  </si>
  <si>
    <t>МОСКОВЦЕВ АНДРЕЙ ВЯЧЕСЛАВОВИЧ</t>
  </si>
  <si>
    <t>Московцев Андрей</t>
  </si>
  <si>
    <t>САЛИХОВ РУСЛАН КАМИЛОВИЧ</t>
  </si>
  <si>
    <t>-</t>
  </si>
  <si>
    <t>ЮДИН МАКСИМ ИВАНОВИЧ</t>
  </si>
  <si>
    <t>ОЛЕЙНИК АЛЕВТИНА БОРИСОВНА</t>
  </si>
  <si>
    <t>КФК ОМВД России по Егорьевскому району</t>
  </si>
  <si>
    <t>Ежов Сергей Евгеньевич</t>
  </si>
  <si>
    <t>Ежов Сергей</t>
  </si>
  <si>
    <t>burtsevoleg@mail.ru</t>
  </si>
  <si>
    <t>Мишин Денис Владимирович</t>
  </si>
  <si>
    <t>Мишин Денис</t>
  </si>
  <si>
    <t>Селиверстова Ольга Андреевна</t>
  </si>
  <si>
    <t>Селиверстова Ольга</t>
  </si>
  <si>
    <t>КФК МО МВД России «Павлово-Посадский»</t>
  </si>
  <si>
    <t>Cуслов Алексей Анатольевич</t>
  </si>
  <si>
    <t>Cуслов Алексей</t>
  </si>
  <si>
    <t>Титор Ольга Владимировна</t>
  </si>
  <si>
    <t>marishok-pposad@rambler.ru</t>
  </si>
  <si>
    <t>Федорин Владимир Николаевич</t>
  </si>
  <si>
    <t>Федорин Владимир</t>
  </si>
  <si>
    <t>Титор Ольга</t>
  </si>
  <si>
    <t>МОРОЗОВ СЕРГЕЙ АЛЕКСАНДРОВИЧ</t>
  </si>
  <si>
    <t>Санкин Андрей Владимирович</t>
  </si>
  <si>
    <t>Санкин Андрей</t>
  </si>
  <si>
    <t>Тельбух Сергей Петрович ОСН "Булат"</t>
  </si>
  <si>
    <t>89166845611 ОСН "Булат" ГУ МВД России по М.О.</t>
  </si>
  <si>
    <t>tsp1972 @yandex.ru</t>
  </si>
  <si>
    <t>Вережников Дмитрий Юрьевич</t>
  </si>
  <si>
    <t>Вережников Дмитрий</t>
  </si>
  <si>
    <t>Пронина Полина Викторовна</t>
  </si>
  <si>
    <t>Пронина Полина</t>
  </si>
  <si>
    <t>КФК-10 (Московский областной филиал Московского университета МВД России)</t>
  </si>
  <si>
    <t>Резниченко Антон</t>
  </si>
  <si>
    <t>8-495-613-7934</t>
  </si>
  <si>
    <t>Федин Александр</t>
  </si>
  <si>
    <t>Мареева Анастасия</t>
  </si>
  <si>
    <t>- не известный КФК -</t>
  </si>
  <si>
    <t>Шанина Анастасия</t>
  </si>
  <si>
    <t>КФК ОМВД России по Истринскому району</t>
  </si>
  <si>
    <t>Гаранов Антон Вадимович</t>
  </si>
  <si>
    <t>Гаранов Антон</t>
  </si>
  <si>
    <t>8-916-145-38-95</t>
  </si>
  <si>
    <t>kamaevsv63@mail.ru</t>
  </si>
  <si>
    <t>Ковынева Марина Викторовна</t>
  </si>
  <si>
    <t>Ковынева Марина</t>
  </si>
  <si>
    <t>Игошева Анастасия Андреевна</t>
  </si>
  <si>
    <t>Игошева Анастасия</t>
  </si>
  <si>
    <t>КФК ОМВД России по городскому округу Жуковский</t>
  </si>
  <si>
    <t>Желтяков Дмитрий Сергеевич</t>
  </si>
  <si>
    <t>Жуков Николай Николаевич</t>
  </si>
  <si>
    <t>556-02-42</t>
  </si>
  <si>
    <t>svetlanka.0901@mail.ru</t>
  </si>
  <si>
    <t>Баев Иван Сергеевич</t>
  </si>
  <si>
    <t>Баев Иван</t>
  </si>
  <si>
    <t>Долгина Екатерина Владимировна</t>
  </si>
  <si>
    <t>Долгина Екатерина</t>
  </si>
  <si>
    <t>ФИО-orig</t>
  </si>
  <si>
    <t>КФК-3 (Голицынский пограничный институт ФСБ России)</t>
  </si>
  <si>
    <t>КФК-100 (УВО при ГУ МВД России по Московской области)</t>
  </si>
  <si>
    <t>КФК спецполка ДПС ГИБДД «Северный»</t>
  </si>
  <si>
    <t>КФК спецполка ДПС ГИБДД «Южный»</t>
  </si>
  <si>
    <t>КФК МУ МВД России «Балашихинское»</t>
  </si>
  <si>
    <t>КФК УМВД России по Сергиево-Посадскому району</t>
  </si>
  <si>
    <t>КФК МУ МВД России «Раменское»</t>
  </si>
  <si>
    <t>КФК МУ МВД России «Щелковское»</t>
  </si>
  <si>
    <t>КФК МУ МВД России «Люберецкое»</t>
  </si>
  <si>
    <t>КФК МУ МВД России «Ногинское»</t>
  </si>
  <si>
    <t>КФК МУ МВД России «Подольское»</t>
  </si>
  <si>
    <t>КФК МУ МВД России «Серпуховское»</t>
  </si>
  <si>
    <t>КФК МУ МВД России «Власиха»</t>
  </si>
  <si>
    <t>КФК-2 (в/ч 51952)</t>
  </si>
  <si>
    <t>КФК МУ МВД России «Королевское»</t>
  </si>
  <si>
    <t>КФК УМВД России по Воскресенскому району</t>
  </si>
  <si>
    <t>КФК ОМВД России по Можайскому району</t>
  </si>
  <si>
    <t>КФК ОМВД России по Солнечногорскому району</t>
  </si>
  <si>
    <t>КФК УМВД России по городскому округу Химки</t>
  </si>
  <si>
    <t>КФК ОМВД России по городскому округу Лобня</t>
  </si>
  <si>
    <t>КФК ОМВД России по городскому округу Дубна</t>
  </si>
  <si>
    <t>КФК ОМВД России по Зарайскому району</t>
  </si>
  <si>
    <t>КФК УМВД России по городскому округу Железнодорожный</t>
  </si>
  <si>
    <t>КФК ОМВД России по Лотошинскому району</t>
  </si>
  <si>
    <t>КФК ОМВД России по Каширскому району</t>
  </si>
  <si>
    <t>КФК ОМВД России по Луховицкому району</t>
  </si>
  <si>
    <t>КФК ОМВД России по Чеховскому району</t>
  </si>
  <si>
    <t>КФК ОМВД России по Серебряно – Прудскому району</t>
  </si>
  <si>
    <t>КФК ОМВД России по Талдомскому району</t>
  </si>
  <si>
    <t>КФК ОМВД России по городскому округу Троицк</t>
  </si>
  <si>
    <t>КФК ОМВД России по Шаховскому району</t>
  </si>
  <si>
    <t>group</t>
  </si>
  <si>
    <t>name</t>
  </si>
  <si>
    <t>Тучин Алексей</t>
  </si>
  <si>
    <t>Наваольнева Софья</t>
  </si>
  <si>
    <t>8-909-668-1333</t>
  </si>
  <si>
    <t>Письмаров Алексей</t>
  </si>
  <si>
    <t>Варюта Евгения</t>
  </si>
  <si>
    <t>Шпаков Иван</t>
  </si>
  <si>
    <t>Артюшкина Анастасия</t>
  </si>
  <si>
    <t>Заплыв 1Ж</t>
  </si>
  <si>
    <t>Заплыв 2Ж</t>
  </si>
  <si>
    <t>Заплыв 3Ж</t>
  </si>
  <si>
    <t>Заплыв 4Ж</t>
  </si>
  <si>
    <t>Заплыв 1М</t>
  </si>
  <si>
    <t>Заплыв 2М</t>
  </si>
  <si>
    <t>Заплыв 3М</t>
  </si>
  <si>
    <t>Заплыв 4М</t>
  </si>
  <si>
    <t>Заплыв 5М</t>
  </si>
  <si>
    <t>Заплыв 6М</t>
  </si>
  <si>
    <t>Заплыв 7М</t>
  </si>
  <si>
    <t>Заплыв 1Э</t>
  </si>
  <si>
    <t>Заплыв 2Э</t>
  </si>
  <si>
    <t>Заплыв 3Э</t>
  </si>
  <si>
    <t>Заплыв 4Э</t>
  </si>
  <si>
    <t>nick</t>
  </si>
  <si>
    <t>Динамо МО</t>
  </si>
  <si>
    <t>СДЮШОР МО</t>
  </si>
  <si>
    <t>КФК-1</t>
  </si>
  <si>
    <t>КФК-3 ГПУ</t>
  </si>
  <si>
    <t>КФК-10 МОФ</t>
  </si>
  <si>
    <t>УВО</t>
  </si>
  <si>
    <t>СП ДПС Север</t>
  </si>
  <si>
    <t>СП ДПС Юг</t>
  </si>
  <si>
    <t>Балашиха</t>
  </si>
  <si>
    <t>С.-Посад</t>
  </si>
  <si>
    <t>Раменское</t>
  </si>
  <si>
    <t>Коломна</t>
  </si>
  <si>
    <t>Одинцово</t>
  </si>
  <si>
    <t>Мытищи</t>
  </si>
  <si>
    <t>Щелково</t>
  </si>
  <si>
    <t>Люберцы</t>
  </si>
  <si>
    <t>Пушкино</t>
  </si>
  <si>
    <t>Ногинск</t>
  </si>
  <si>
    <t>Подольск</t>
  </si>
  <si>
    <t>Серпухов</t>
  </si>
  <si>
    <t>Власиха</t>
  </si>
  <si>
    <t>Орехово-Зуево</t>
  </si>
  <si>
    <t>КФК-2</t>
  </si>
  <si>
    <t>Дмитров</t>
  </si>
  <si>
    <t>Королев</t>
  </si>
  <si>
    <t>Воскресенск</t>
  </si>
  <si>
    <t>Егорьевск</t>
  </si>
  <si>
    <t>Клин</t>
  </si>
  <si>
    <t>Истра</t>
  </si>
  <si>
    <t>Красногорск</t>
  </si>
  <si>
    <t>Можайск</t>
  </si>
  <si>
    <t>Домодедово</t>
  </si>
  <si>
    <t>Наро-Фоминск</t>
  </si>
  <si>
    <t>Солнечногорск</t>
  </si>
  <si>
    <t>П.-Посад</t>
  </si>
  <si>
    <t>Ленинский</t>
  </si>
  <si>
    <t>Ступино</t>
  </si>
  <si>
    <t>Химки</t>
  </si>
  <si>
    <t>Шатура</t>
  </si>
  <si>
    <t>Волоколамск</t>
  </si>
  <si>
    <t>Лобня</t>
  </si>
  <si>
    <t>Дубна</t>
  </si>
  <si>
    <t>Зарайск</t>
  </si>
  <si>
    <t>Железнодорожный</t>
  </si>
  <si>
    <t>Лотошино</t>
  </si>
  <si>
    <t>Кашира</t>
  </si>
  <si>
    <t>Луховицы</t>
  </si>
  <si>
    <t>Протвино</t>
  </si>
  <si>
    <t>Чехов</t>
  </si>
  <si>
    <t>Электросталь</t>
  </si>
  <si>
    <t>Жуковский</t>
  </si>
  <si>
    <t>Озеры</t>
  </si>
  <si>
    <t>С. Пруды</t>
  </si>
  <si>
    <t>Талдом</t>
  </si>
  <si>
    <t>Троицк</t>
  </si>
  <si>
    <t>Руза</t>
  </si>
  <si>
    <t>Шаховская</t>
  </si>
  <si>
    <t>Заплыв 8М</t>
  </si>
  <si>
    <t>Заплыв 9М</t>
  </si>
  <si>
    <t>Заплыв 5Ж</t>
  </si>
  <si>
    <t>Соревнования по плаванию</t>
  </si>
  <si>
    <t xml:space="preserve">Московская область, г. Руза, </t>
  </si>
  <si>
    <t>и Московской областной организации "Динамо"</t>
  </si>
  <si>
    <t>08 ноября 2011 г.</t>
  </si>
  <si>
    <t>Кривова Светлана Анатольевна</t>
  </si>
  <si>
    <t>Кривова Светлана</t>
  </si>
  <si>
    <t>Бочаров Дмитрий Евгеньевич</t>
  </si>
  <si>
    <t>bocharov_dmitriu@inbox.ru</t>
  </si>
  <si>
    <t>Николаев Евгений Николаевич</t>
  </si>
  <si>
    <t>Николаев Евгений</t>
  </si>
  <si>
    <t>Трунов Павел Дмитриевич</t>
  </si>
  <si>
    <t>Трунов Павел</t>
  </si>
  <si>
    <t>Заплыв 5Э</t>
  </si>
  <si>
    <t>Тюкин Юрий Борисович</t>
  </si>
  <si>
    <t>Тюкин Юрий</t>
  </si>
  <si>
    <t>Сухов Андрей Иванович</t>
  </si>
  <si>
    <t>8-916-366-90-32</t>
  </si>
  <si>
    <t>belorunovdenis@rambler.ru</t>
  </si>
  <si>
    <t>Разенков Вадим Сергеевич</t>
  </si>
  <si>
    <t>Разенков Вадим</t>
  </si>
  <si>
    <t>Сидорова Анна Андреевна</t>
  </si>
  <si>
    <t>Сидорова Анна</t>
  </si>
  <si>
    <t>Иевский Илья</t>
  </si>
  <si>
    <t>Новикова Елена</t>
  </si>
  <si>
    <t>Бобков Константин</t>
  </si>
  <si>
    <t xml:space="preserve">Главного Управления МВД России по Московской области </t>
  </si>
  <si>
    <t>Дворец водных видов спорта "Руза"</t>
  </si>
  <si>
    <t>guvd</t>
  </si>
  <si>
    <t>эстафета</t>
  </si>
  <si>
    <t>Воеводин Андрей Сергеевич</t>
  </si>
  <si>
    <t>Воеводин Андрей</t>
  </si>
  <si>
    <t>Воеводин А.С.</t>
  </si>
  <si>
    <t>tv@guvdmo.ru</t>
  </si>
  <si>
    <t>Фролов Алексей Владимирович</t>
  </si>
  <si>
    <t>Фролов Алексей</t>
  </si>
  <si>
    <t>8-967-008-00-61</t>
  </si>
  <si>
    <t>alexmoskou@yandex.ru</t>
  </si>
  <si>
    <t>Заплыв 10М</t>
  </si>
  <si>
    <t>Зарегистрирован</t>
  </si>
  <si>
    <t>В протоколе</t>
  </si>
  <si>
    <t>Имя</t>
  </si>
  <si>
    <t>год</t>
  </si>
  <si>
    <t>Место</t>
  </si>
  <si>
    <t>женщины</t>
  </si>
  <si>
    <t>заплыв</t>
  </si>
  <si>
    <t>дорожка</t>
  </si>
  <si>
    <t>мужчины</t>
  </si>
  <si>
    <t>id2</t>
  </si>
  <si>
    <t>id3</t>
  </si>
  <si>
    <t>Имя-2</t>
  </si>
  <si>
    <t>Имя-3</t>
  </si>
  <si>
    <t>Имя-1</t>
  </si>
  <si>
    <t>команды Динамо</t>
  </si>
  <si>
    <t>Результат-1</t>
  </si>
  <si>
    <t>Результат-2</t>
  </si>
  <si>
    <t>Результат-3</t>
  </si>
  <si>
    <t>Эстафета</t>
  </si>
  <si>
    <t>kfk_id</t>
  </si>
  <si>
    <t>Алексеева Зинаида</t>
  </si>
  <si>
    <t>Сватиков Роман</t>
  </si>
  <si>
    <t>Кобзарь Андрей</t>
  </si>
  <si>
    <t>Горнов Руслан</t>
  </si>
  <si>
    <t>Мелехин Александр</t>
  </si>
  <si>
    <t>Шашкин Александр</t>
  </si>
  <si>
    <t>Никитин Сергей</t>
  </si>
  <si>
    <t>Кокорев Андрей</t>
  </si>
  <si>
    <t>Семёнова Оксана</t>
  </si>
  <si>
    <t>Сарафанов Алексей</t>
  </si>
  <si>
    <t>Нижник Кирилл</t>
  </si>
  <si>
    <t>Шаронова Оксана</t>
  </si>
  <si>
    <t>Битков Николай</t>
  </si>
  <si>
    <t>Николаев Виталий</t>
  </si>
  <si>
    <t>Криволапов Александр</t>
  </si>
  <si>
    <t>Пахомов Павел</t>
  </si>
  <si>
    <t>Моргунова Светлана</t>
  </si>
  <si>
    <t>Сучков Сергей</t>
  </si>
  <si>
    <t>Толкачев Владимир</t>
  </si>
  <si>
    <t>Шевлягин Алексей</t>
  </si>
  <si>
    <t>Короткова Любовь</t>
  </si>
  <si>
    <t>Чугунов Илья</t>
  </si>
  <si>
    <t>?</t>
  </si>
  <si>
    <t>Егоров Вячеслав</t>
  </si>
  <si>
    <t>Самойлик Николай</t>
  </si>
  <si>
    <t>Томилова Наталья</t>
  </si>
  <si>
    <t>Папшев Алексей</t>
  </si>
  <si>
    <t>Колганова Светлана</t>
  </si>
  <si>
    <t>Шемягин Павел</t>
  </si>
  <si>
    <t>Гречихин Артем</t>
  </si>
  <si>
    <t>Ролдугина Надежда</t>
  </si>
  <si>
    <t>Грязнов Владимир</t>
  </si>
  <si>
    <t>Цуцков Илья</t>
  </si>
  <si>
    <t>Зыкова Наталья</t>
  </si>
  <si>
    <t>Аникин Александр</t>
  </si>
  <si>
    <t>Морозов Алексей</t>
  </si>
  <si>
    <t>Вялов Максим</t>
  </si>
  <si>
    <t>Дмитренко Юрий</t>
  </si>
  <si>
    <t>Перунова Юлия</t>
  </si>
  <si>
    <t>Истомина Надежда</t>
  </si>
  <si>
    <t>Курчатов Николай</t>
  </si>
  <si>
    <t>Песков Дмитрий</t>
  </si>
  <si>
    <t>Артюшкина Татьяна</t>
  </si>
  <si>
    <t>Салихов Руслан</t>
  </si>
  <si>
    <t>Гриценко Елена</t>
  </si>
  <si>
    <t>Кутногорская Елена</t>
  </si>
  <si>
    <t>Стоякин Михаил</t>
  </si>
  <si>
    <t>Карпов Иван</t>
  </si>
  <si>
    <t>Трыханова Олеся</t>
  </si>
  <si>
    <t>Черных Игорь</t>
  </si>
  <si>
    <t>Шапоров Евгений</t>
  </si>
  <si>
    <t>Заплыв 6Ж</t>
  </si>
  <si>
    <t>Заплыв 7Ж</t>
  </si>
  <si>
    <t>Заплыв 11М</t>
  </si>
  <si>
    <t>Заплыв 12М</t>
  </si>
  <si>
    <t>Малофеев Федор</t>
  </si>
  <si>
    <t>Сидорин Роман</t>
  </si>
  <si>
    <t>Заплыв 6Э</t>
  </si>
  <si>
    <t>Звиргздин Владимир</t>
  </si>
  <si>
    <t>Мариупа Ирина</t>
  </si>
  <si>
    <t>Заплыв 13М</t>
  </si>
  <si>
    <t>Громов Олег</t>
  </si>
  <si>
    <t>Белокуров Вадим</t>
  </si>
  <si>
    <t>Возвышаева Надежда</t>
  </si>
  <si>
    <t>Лобанов Иван</t>
  </si>
  <si>
    <t>Филатова Татьяна</t>
  </si>
  <si>
    <t>Михалев Дмитрий</t>
  </si>
  <si>
    <t>Кильдичев Денис</t>
  </si>
  <si>
    <t>Герасимов Сергей</t>
  </si>
  <si>
    <t>Логачева Инна</t>
  </si>
  <si>
    <t>Заплыв 7Э</t>
  </si>
  <si>
    <t>Радкевич Виталий</t>
  </si>
  <si>
    <t>Чиркова Александра</t>
  </si>
  <si>
    <t>Сухов Геннадий</t>
  </si>
  <si>
    <t>Заплыв 14М</t>
  </si>
  <si>
    <t>Группа</t>
  </si>
  <si>
    <t>команды ГУВД</t>
  </si>
  <si>
    <t>КФК-5 (ОСН)</t>
  </si>
  <si>
    <t>КФК-4 (УФСКН по Московской области)</t>
  </si>
  <si>
    <t>КФК-4 УФСКН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</si>
</sst>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0"/>
      <color indexed="8"/>
      <name val="Arial Unicode MS"/>
      <family val="2"/>
    </font>
    <font>
      <b/>
      <sz val="22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2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29" fillId="0" borderId="0" xfId="5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6" fillId="0" borderId="0" xfId="47" applyAlignment="1">
      <alignment/>
    </xf>
    <xf numFmtId="0" fontId="26" fillId="0" borderId="0" xfId="47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24" fillId="0" borderId="3" xfId="44" applyAlignment="1">
      <alignment/>
    </xf>
    <xf numFmtId="0" fontId="29" fillId="0" borderId="0" xfId="50" applyAlignment="1">
      <alignment horizontal="center"/>
    </xf>
    <xf numFmtId="0" fontId="26" fillId="0" borderId="0" xfId="47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9" fillId="0" borderId="0" xfId="50" applyAlignment="1">
      <alignment horizontal="center"/>
    </xf>
    <xf numFmtId="0" fontId="26" fillId="0" borderId="0" xfId="47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24" fillId="0" borderId="3" xfId="44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4" fillId="0" borderId="0" xfId="44" applyBorder="1" applyAlignment="1">
      <alignment/>
    </xf>
    <xf numFmtId="0" fontId="24" fillId="0" borderId="3" xfId="44" applyAlignment="1">
      <alignment/>
    </xf>
    <xf numFmtId="0" fontId="0" fillId="0" borderId="10" xfId="0" applyBorder="1" applyAlignment="1">
      <alignment horizontal="center" vertical="center"/>
    </xf>
    <xf numFmtId="0" fontId="29" fillId="0" borderId="0" xfId="50" applyAlignment="1">
      <alignment horizontal="center"/>
    </xf>
    <xf numFmtId="0" fontId="26" fillId="0" borderId="0" xfId="47" applyAlignment="1">
      <alignment horizontal="center"/>
    </xf>
    <xf numFmtId="0" fontId="37" fillId="0" borderId="0" xfId="47" applyFont="1" applyAlignment="1">
      <alignment horizontal="center"/>
    </xf>
    <xf numFmtId="0" fontId="29" fillId="0" borderId="0" xfId="50" applyAlignment="1">
      <alignment horizontal="center"/>
    </xf>
    <xf numFmtId="0" fontId="26" fillId="0" borderId="0" xfId="47" applyAlignment="1">
      <alignment horizontal="center"/>
    </xf>
    <xf numFmtId="0" fontId="37" fillId="0" borderId="0" xfId="47" applyFon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0" fontId="24" fillId="0" borderId="3" xfId="44" applyAlignment="1">
      <alignment/>
    </xf>
    <xf numFmtId="0" fontId="29" fillId="0" borderId="0" xfId="50" applyAlignment="1">
      <alignment horizontal="center"/>
    </xf>
    <xf numFmtId="0" fontId="26" fillId="0" borderId="0" xfId="47" applyAlignment="1">
      <alignment horizontal="center"/>
    </xf>
    <xf numFmtId="0" fontId="24" fillId="0" borderId="3" xfId="44" applyAlignment="1">
      <alignment horizontal="left"/>
    </xf>
    <xf numFmtId="0" fontId="0" fillId="0" borderId="10" xfId="0" applyBorder="1" applyAlignment="1">
      <alignment horizontal="center" vertical="center"/>
    </xf>
    <xf numFmtId="0" fontId="37" fillId="0" borderId="0" xfId="47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Заявки" displayName="Заявки" ref="A1:O155" totalsRowShown="0">
  <tableColumns count="15">
    <tableColumn id="1" name="id"/>
    <tableColumn id="2" name="КФК(id)"/>
    <tableColumn id="3" name="КФК"/>
    <tableColumn id="4" name="зачет"/>
    <tableColumn id="5" name="ФИО-orig"/>
    <tableColumn id="6" name="ФИО"/>
    <tableColumn id="7" name="Год"/>
    <tableColumn id="8" name="Пол"/>
    <tableColumn id="9" name="Результат"/>
    <tableColumn id="10" name="Представитель"/>
    <tableColumn id="11" name="Телефон"/>
    <tableColumn id="12" name="E-mail"/>
    <tableColumn id="13" name="Заявка"/>
    <tableColumn id="14" name="Зарегистрирован"/>
    <tableColumn id="15" name="В протоколе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КФК" displayName="КФК" ref="A1:E61" totalsRowShown="0">
  <tableColumns count="5">
    <tableColumn id="1" name="id"/>
    <tableColumn id="2" name="group"/>
    <tableColumn id="5" name="guvd"/>
    <tableColumn id="3" name="name"/>
    <tableColumn id="4" name="nick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Результат_ж" displayName="Результат_ж" ref="A9:H60" totalsRowShown="0">
  <tableColumns count="8">
    <tableColumn id="1" name="id"/>
    <tableColumn id="8" name="заплыв"/>
    <tableColumn id="7" name="дорожка"/>
    <tableColumn id="2" name="Имя"/>
    <tableColumn id="3" name="год"/>
    <tableColumn id="4" name="КФК"/>
    <tableColumn id="5" name="Результат"/>
    <tableColumn id="6" name="Место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Результат_м" displayName="Результат_м" ref="A9:H112" totalsRowShown="0">
  <tableColumns count="8">
    <tableColumn id="1" name="id"/>
    <tableColumn id="7" name="заплыв"/>
    <tableColumn id="8" name="дорожка"/>
    <tableColumn id="2" name="Имя"/>
    <tableColumn id="3" name="год"/>
    <tableColumn id="4" name="КФК"/>
    <tableColumn id="5" name="Результат"/>
    <tableColumn id="6" name="Место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Результат_э" displayName="Результат_э" ref="A9:K56" totalsRowShown="0">
  <tableColumns count="11">
    <tableColumn id="1" name="id"/>
    <tableColumn id="10" name="id2"/>
    <tableColumn id="9" name="id3"/>
    <tableColumn id="7" name="заплыв"/>
    <tableColumn id="8" name="дорожка"/>
    <tableColumn id="11" name="КФК"/>
    <tableColumn id="2" name="Имя-1"/>
    <tableColumn id="3" name="Имя-2"/>
    <tableColumn id="4" name="Имя-3"/>
    <tableColumn id="5" name="Результат"/>
    <tableColumn id="6" name="Место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Результат_Динамо" displayName="Результат_Динамо" ref="A9:O52" totalsRowShown="0">
  <tableColumns count="15">
    <tableColumn id="1" name="id"/>
    <tableColumn id="10" name="id2"/>
    <tableColumn id="9" name="id3"/>
    <tableColumn id="7" name="Группа"/>
    <tableColumn id="8" name="kfk_id"/>
    <tableColumn id="11" name="КФК"/>
    <tableColumn id="12" name="Результат-1"/>
    <tableColumn id="2" name="Имя-1"/>
    <tableColumn id="13" name="Результат-2"/>
    <tableColumn id="3" name="Имя-2"/>
    <tableColumn id="14" name="Результат-3"/>
    <tableColumn id="4" name="Имя-3"/>
    <tableColumn id="15" name="Эстафета"/>
    <tableColumn id="5" name="Результат"/>
    <tableColumn id="6" name="Место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Результат_guvd" displayName="Результат_guvd" ref="A9:P48" totalsRowShown="0">
  <tableColumns count="16">
    <tableColumn id="1" name="id"/>
    <tableColumn id="10" name="id2"/>
    <tableColumn id="9" name="id3"/>
    <tableColumn id="16" name="guvd"/>
    <tableColumn id="7" name="Группа"/>
    <tableColumn id="17" name="kfk_id"/>
    <tableColumn id="11" name="КФК"/>
    <tableColumn id="12" name="Результат-1"/>
    <tableColumn id="2" name="Имя-1"/>
    <tableColumn id="13" name="Результат-2"/>
    <tableColumn id="3" name="Имя-2"/>
    <tableColumn id="14" name="Результат-3"/>
    <tableColumn id="4" name="Имя-3"/>
    <tableColumn id="15" name="Эстафета"/>
    <tableColumn id="5" name="Результат"/>
    <tableColumn id="6" name="Ме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64">
      <selection activeCell="C24" sqref="C24"/>
    </sheetView>
  </sheetViews>
  <sheetFormatPr defaultColWidth="9.140625" defaultRowHeight="15" outlineLevelCol="1"/>
  <cols>
    <col min="1" max="1" width="4.8515625" style="0" customWidth="1" outlineLevel="1"/>
    <col min="2" max="2" width="8.00390625" style="0" customWidth="1" outlineLevel="1"/>
    <col min="3" max="3" width="19.28125" style="0" bestFit="1" customWidth="1"/>
    <col min="4" max="4" width="11.57421875" style="0" bestFit="1" customWidth="1"/>
    <col min="5" max="5" width="36.28125" style="0" hidden="1" customWidth="1" outlineLevel="1"/>
    <col min="6" max="6" width="21.8515625" style="0" bestFit="1" customWidth="1" collapsed="1"/>
    <col min="7" max="7" width="6.28125" style="0" customWidth="1"/>
    <col min="8" max="8" width="6.7109375" style="0" customWidth="1"/>
    <col min="9" max="9" width="12.140625" style="0" customWidth="1"/>
    <col min="10" max="10" width="36.8515625" style="0" hidden="1" customWidth="1" outlineLevel="1"/>
    <col min="11" max="11" width="46.00390625" style="0" hidden="1" customWidth="1" outlineLevel="1"/>
    <col min="12" max="12" width="33.421875" style="0" hidden="1" customWidth="1" outlineLevel="1"/>
    <col min="13" max="13" width="7.00390625" style="0" bestFit="1" customWidth="1" collapsed="1"/>
    <col min="14" max="14" width="16.7109375" style="0" bestFit="1" customWidth="1"/>
    <col min="15" max="15" width="12.421875" style="0" bestFit="1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256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411</v>
      </c>
      <c r="O1" t="s">
        <v>412</v>
      </c>
    </row>
    <row r="2" spans="1:15" ht="15">
      <c r="A2">
        <v>1</v>
      </c>
      <c r="B2">
        <v>1</v>
      </c>
      <c r="C2" s="3" t="str">
        <f>LOOKUP(Заявки!$B$2:$B$155,КФК!$A$2:$A$61,КФК!$E$2:$E$61)</f>
        <v>Динамо МО</v>
      </c>
      <c r="D2" t="s">
        <v>13</v>
      </c>
      <c r="E2" t="s">
        <v>14</v>
      </c>
      <c r="F2" t="s">
        <v>14</v>
      </c>
      <c r="G2">
        <v>2000</v>
      </c>
      <c r="H2" t="s">
        <v>15</v>
      </c>
      <c r="I2" s="34">
        <v>0.0007928240740740739</v>
      </c>
      <c r="J2" t="s">
        <v>16</v>
      </c>
      <c r="K2" t="s">
        <v>17</v>
      </c>
      <c r="L2" t="s">
        <v>18</v>
      </c>
      <c r="M2">
        <v>1</v>
      </c>
      <c r="N2">
        <v>1</v>
      </c>
      <c r="O2">
        <v>1</v>
      </c>
    </row>
    <row r="3" spans="1:15" ht="15">
      <c r="A3">
        <v>2</v>
      </c>
      <c r="B3">
        <v>1</v>
      </c>
      <c r="C3" s="3" t="str">
        <f>LOOKUP(Заявки!$B$2:$B$155,КФК!$A$2:$A$61,КФК!$E$2:$E$61)</f>
        <v>Динамо МО</v>
      </c>
      <c r="D3" t="s">
        <v>13</v>
      </c>
      <c r="E3" t="s">
        <v>19</v>
      </c>
      <c r="F3" t="s">
        <v>19</v>
      </c>
      <c r="G3">
        <v>2001</v>
      </c>
      <c r="H3" t="s">
        <v>15</v>
      </c>
      <c r="I3" s="34">
        <v>0.0008043981481481482</v>
      </c>
      <c r="J3" t="s">
        <v>16</v>
      </c>
      <c r="K3" t="s">
        <v>17</v>
      </c>
      <c r="L3" t="s">
        <v>18</v>
      </c>
      <c r="M3">
        <v>1</v>
      </c>
      <c r="N3">
        <v>1</v>
      </c>
      <c r="O3">
        <v>1</v>
      </c>
    </row>
    <row r="4" spans="1:15" ht="15">
      <c r="A4">
        <v>3</v>
      </c>
      <c r="B4">
        <v>1</v>
      </c>
      <c r="C4" s="3" t="str">
        <f>LOOKUP(Заявки!$B$2:$B$155,КФК!$A$2:$A$61,КФК!$E$2:$E$61)</f>
        <v>Динамо МО</v>
      </c>
      <c r="D4" t="s">
        <v>13</v>
      </c>
      <c r="E4" t="s">
        <v>20</v>
      </c>
      <c r="F4" t="s">
        <v>20</v>
      </c>
      <c r="G4">
        <v>2001</v>
      </c>
      <c r="H4" t="s">
        <v>21</v>
      </c>
      <c r="I4" s="34">
        <v>0.0004456018518518519</v>
      </c>
      <c r="J4" t="s">
        <v>16</v>
      </c>
      <c r="K4" t="s">
        <v>17</v>
      </c>
      <c r="L4" t="s">
        <v>18</v>
      </c>
      <c r="M4">
        <v>1</v>
      </c>
      <c r="N4">
        <v>1</v>
      </c>
      <c r="O4">
        <v>1</v>
      </c>
    </row>
    <row r="5" spans="1:15" ht="15">
      <c r="A5">
        <v>4</v>
      </c>
      <c r="B5">
        <v>1</v>
      </c>
      <c r="C5" s="3" t="str">
        <f>LOOKUP(Заявки!$B$2:$B$155,КФК!$A$2:$A$61,КФК!$E$2:$E$61)</f>
        <v>Динамо МО</v>
      </c>
      <c r="D5" t="s">
        <v>13</v>
      </c>
      <c r="E5" t="s">
        <v>22</v>
      </c>
      <c r="F5" t="s">
        <v>22</v>
      </c>
      <c r="G5">
        <v>2001</v>
      </c>
      <c r="H5" t="s">
        <v>15</v>
      </c>
      <c r="I5" s="34">
        <v>0.0008391203703703703</v>
      </c>
      <c r="J5" t="s">
        <v>16</v>
      </c>
      <c r="K5" t="s">
        <v>17</v>
      </c>
      <c r="L5" t="s">
        <v>18</v>
      </c>
      <c r="M5">
        <v>2</v>
      </c>
      <c r="N5">
        <v>1</v>
      </c>
      <c r="O5">
        <v>1</v>
      </c>
    </row>
    <row r="6" spans="1:15" ht="15">
      <c r="A6">
        <v>5</v>
      </c>
      <c r="B6">
        <v>1</v>
      </c>
      <c r="C6" s="3" t="str">
        <f>LOOKUP(Заявки!$B$2:$B$155,КФК!$A$2:$A$61,КФК!$E$2:$E$61)</f>
        <v>Динамо МО</v>
      </c>
      <c r="D6" t="s">
        <v>13</v>
      </c>
      <c r="E6" t="s">
        <v>23</v>
      </c>
      <c r="F6" t="s">
        <v>23</v>
      </c>
      <c r="G6">
        <v>2001</v>
      </c>
      <c r="H6" t="s">
        <v>15</v>
      </c>
      <c r="I6" s="34">
        <v>0.0008159722222222223</v>
      </c>
      <c r="J6" t="s">
        <v>16</v>
      </c>
      <c r="K6" t="s">
        <v>17</v>
      </c>
      <c r="L6" t="s">
        <v>18</v>
      </c>
      <c r="M6">
        <v>2</v>
      </c>
      <c r="N6">
        <v>1</v>
      </c>
      <c r="O6">
        <v>1</v>
      </c>
    </row>
    <row r="7" spans="1:15" ht="15">
      <c r="A7">
        <v>6</v>
      </c>
      <c r="B7">
        <v>1</v>
      </c>
      <c r="C7" s="3" t="str">
        <f>LOOKUP(Заявки!$B$2:$B$155,КФК!$A$2:$A$61,КФК!$E$2:$E$61)</f>
        <v>Динамо МО</v>
      </c>
      <c r="D7" t="s">
        <v>13</v>
      </c>
      <c r="E7" t="s">
        <v>24</v>
      </c>
      <c r="F7" t="s">
        <v>24</v>
      </c>
      <c r="G7">
        <v>2000</v>
      </c>
      <c r="H7" t="s">
        <v>21</v>
      </c>
      <c r="I7" s="34">
        <v>0.0004398148148148148</v>
      </c>
      <c r="J7" t="s">
        <v>16</v>
      </c>
      <c r="K7" t="s">
        <v>17</v>
      </c>
      <c r="L7" t="s">
        <v>18</v>
      </c>
      <c r="M7">
        <v>2</v>
      </c>
      <c r="N7">
        <v>1</v>
      </c>
      <c r="O7">
        <v>1</v>
      </c>
    </row>
    <row r="8" spans="1:15" ht="15">
      <c r="A8">
        <v>7</v>
      </c>
      <c r="B8">
        <v>1</v>
      </c>
      <c r="C8" s="3" t="str">
        <f>LOOKUP(Заявки!$B$2:$B$155,КФК!$A$2:$A$61,КФК!$E$2:$E$61)</f>
        <v>Динамо МО</v>
      </c>
      <c r="D8" t="s">
        <v>13</v>
      </c>
      <c r="E8" t="s">
        <v>25</v>
      </c>
      <c r="F8" t="s">
        <v>25</v>
      </c>
      <c r="G8">
        <v>2003</v>
      </c>
      <c r="H8" t="s">
        <v>21</v>
      </c>
      <c r="I8" s="34">
        <v>0.000625</v>
      </c>
      <c r="J8" t="s">
        <v>16</v>
      </c>
      <c r="K8" t="s">
        <v>17</v>
      </c>
      <c r="L8" t="s">
        <v>18</v>
      </c>
      <c r="M8">
        <v>3</v>
      </c>
      <c r="N8">
        <v>1</v>
      </c>
      <c r="O8">
        <v>1</v>
      </c>
    </row>
    <row r="9" spans="1:15" ht="15">
      <c r="A9">
        <v>9</v>
      </c>
      <c r="B9">
        <v>33</v>
      </c>
      <c r="C9" s="3" t="str">
        <f>LOOKUP(Заявки!$B$2:$B$155,КФК!$A$2:$A$61,КФК!$E$2:$E$61)</f>
        <v>Домодедово</v>
      </c>
      <c r="D9" t="s">
        <v>29</v>
      </c>
      <c r="E9" t="s">
        <v>30</v>
      </c>
      <c r="F9" t="s">
        <v>480</v>
      </c>
      <c r="G9">
        <v>1979</v>
      </c>
      <c r="H9" t="s">
        <v>15</v>
      </c>
      <c r="I9" s="34">
        <v>0</v>
      </c>
      <c r="J9" t="s">
        <v>31</v>
      </c>
      <c r="K9" t="s">
        <v>32</v>
      </c>
      <c r="L9" t="s">
        <v>33</v>
      </c>
      <c r="M9">
        <v>5</v>
      </c>
      <c r="N9">
        <v>1</v>
      </c>
      <c r="O9">
        <v>1</v>
      </c>
    </row>
    <row r="10" spans="1:15" ht="15">
      <c r="A10">
        <v>10</v>
      </c>
      <c r="B10">
        <v>33</v>
      </c>
      <c r="C10" s="3" t="str">
        <f>LOOKUP(Заявки!$B$2:$B$155,КФК!$A$2:$A$61,КФК!$E$2:$E$61)</f>
        <v>Домодедово</v>
      </c>
      <c r="D10" t="s">
        <v>29</v>
      </c>
      <c r="E10" t="s">
        <v>34</v>
      </c>
      <c r="F10" t="s">
        <v>481</v>
      </c>
      <c r="G10">
        <v>1982</v>
      </c>
      <c r="H10" t="s">
        <v>15</v>
      </c>
      <c r="I10" s="34">
        <v>0</v>
      </c>
      <c r="J10" t="s">
        <v>31</v>
      </c>
      <c r="K10" t="s">
        <v>32</v>
      </c>
      <c r="L10" t="s">
        <v>33</v>
      </c>
      <c r="M10">
        <v>5</v>
      </c>
      <c r="N10">
        <v>1</v>
      </c>
      <c r="O10">
        <v>1</v>
      </c>
    </row>
    <row r="11" spans="1:15" ht="15">
      <c r="A11">
        <v>11</v>
      </c>
      <c r="B11">
        <v>33</v>
      </c>
      <c r="C11" s="3" t="str">
        <f>LOOKUP(Заявки!$B$2:$B$155,КФК!$A$2:$A$61,КФК!$E$2:$E$61)</f>
        <v>Домодедово</v>
      </c>
      <c r="D11" t="s">
        <v>29</v>
      </c>
      <c r="E11" t="s">
        <v>35</v>
      </c>
      <c r="F11" t="s">
        <v>36</v>
      </c>
      <c r="G11">
        <v>1974</v>
      </c>
      <c r="H11" t="s">
        <v>21</v>
      </c>
      <c r="I11" s="34">
        <v>0</v>
      </c>
      <c r="J11" t="s">
        <v>31</v>
      </c>
      <c r="K11" t="s">
        <v>32</v>
      </c>
      <c r="L11" t="s">
        <v>33</v>
      </c>
      <c r="M11">
        <v>5</v>
      </c>
      <c r="N11">
        <v>1</v>
      </c>
      <c r="O11">
        <v>1</v>
      </c>
    </row>
    <row r="12" spans="1:15" ht="15">
      <c r="A12">
        <v>12</v>
      </c>
      <c r="B12">
        <v>40</v>
      </c>
      <c r="C12" s="3" t="str">
        <f>LOOKUP(Заявки!$B$2:$B$155,КФК!$A$2:$A$61,КФК!$E$2:$E$61)</f>
        <v>Шатура</v>
      </c>
      <c r="D12" t="s">
        <v>29</v>
      </c>
      <c r="E12" t="s">
        <v>38</v>
      </c>
      <c r="F12" t="s">
        <v>39</v>
      </c>
      <c r="G12">
        <v>1987</v>
      </c>
      <c r="H12" t="s">
        <v>15</v>
      </c>
      <c r="I12" s="34">
        <v>0.0009273148148148147</v>
      </c>
      <c r="J12" t="s">
        <v>40</v>
      </c>
      <c r="K12" t="s">
        <v>41</v>
      </c>
      <c r="L12" t="s">
        <v>42</v>
      </c>
      <c r="M12">
        <v>6</v>
      </c>
      <c r="N12">
        <v>1</v>
      </c>
      <c r="O12">
        <v>1</v>
      </c>
    </row>
    <row r="13" spans="1:15" ht="15">
      <c r="A13">
        <v>13</v>
      </c>
      <c r="B13">
        <v>40</v>
      </c>
      <c r="C13" s="3" t="str">
        <f>LOOKUP(Заявки!$B$2:$B$155,КФК!$A$2:$A$61,КФК!$E$2:$E$61)</f>
        <v>Шатура</v>
      </c>
      <c r="D13" t="s">
        <v>29</v>
      </c>
      <c r="E13" t="s">
        <v>40</v>
      </c>
      <c r="F13" t="s">
        <v>43</v>
      </c>
      <c r="G13">
        <v>1967</v>
      </c>
      <c r="H13" t="s">
        <v>15</v>
      </c>
      <c r="I13" s="34">
        <v>0.001158564814814815</v>
      </c>
      <c r="J13" t="s">
        <v>40</v>
      </c>
      <c r="K13" t="s">
        <v>41</v>
      </c>
      <c r="L13" t="s">
        <v>42</v>
      </c>
      <c r="M13">
        <v>6</v>
      </c>
      <c r="N13">
        <v>1</v>
      </c>
      <c r="O13">
        <v>1</v>
      </c>
    </row>
    <row r="14" spans="1:15" ht="15">
      <c r="A14">
        <v>14</v>
      </c>
      <c r="B14">
        <v>40</v>
      </c>
      <c r="C14" s="3" t="str">
        <f>LOOKUP(Заявки!$B$2:$B$155,КФК!$A$2:$A$61,КФК!$E$2:$E$61)</f>
        <v>Шатура</v>
      </c>
      <c r="D14" t="s">
        <v>29</v>
      </c>
      <c r="E14" t="s">
        <v>44</v>
      </c>
      <c r="F14" t="s">
        <v>45</v>
      </c>
      <c r="G14">
        <v>1973</v>
      </c>
      <c r="H14" t="s">
        <v>21</v>
      </c>
      <c r="I14" s="34">
        <v>0.0005914351851851852</v>
      </c>
      <c r="J14" t="s">
        <v>40</v>
      </c>
      <c r="K14" t="s">
        <v>41</v>
      </c>
      <c r="L14" t="s">
        <v>42</v>
      </c>
      <c r="M14">
        <v>6</v>
      </c>
      <c r="N14">
        <v>1</v>
      </c>
      <c r="O14">
        <v>1</v>
      </c>
    </row>
    <row r="15" spans="1:15" ht="15">
      <c r="A15">
        <v>15</v>
      </c>
      <c r="B15">
        <v>15</v>
      </c>
      <c r="C15" s="3" t="str">
        <f>LOOKUP(Заявки!$B$2:$B$155,КФК!$A$2:$A$61,КФК!$E$2:$E$61)</f>
        <v>Мытищи</v>
      </c>
      <c r="D15" t="s">
        <v>29</v>
      </c>
      <c r="E15" t="s">
        <v>47</v>
      </c>
      <c r="F15" t="s">
        <v>487</v>
      </c>
      <c r="G15">
        <v>1985</v>
      </c>
      <c r="H15" t="s">
        <v>15</v>
      </c>
      <c r="I15" s="34">
        <v>0.0008680555555555555</v>
      </c>
      <c r="J15" t="s">
        <v>47</v>
      </c>
      <c r="K15">
        <v>79055741363</v>
      </c>
      <c r="L15" t="s">
        <v>48</v>
      </c>
      <c r="M15">
        <v>7</v>
      </c>
      <c r="N15">
        <v>1</v>
      </c>
      <c r="O15">
        <v>1</v>
      </c>
    </row>
    <row r="16" spans="1:15" ht="15">
      <c r="A16">
        <v>16</v>
      </c>
      <c r="B16">
        <v>15</v>
      </c>
      <c r="C16" s="3" t="str">
        <f>LOOKUP(Заявки!$B$2:$B$155,КФК!$A$2:$A$61,КФК!$E$2:$E$61)</f>
        <v>Мытищи</v>
      </c>
      <c r="D16" t="s">
        <v>29</v>
      </c>
      <c r="E16" t="s">
        <v>49</v>
      </c>
      <c r="F16" t="s">
        <v>50</v>
      </c>
      <c r="G16">
        <v>1973</v>
      </c>
      <c r="H16" t="s">
        <v>15</v>
      </c>
      <c r="I16" s="34">
        <v>0.0007175925925925927</v>
      </c>
      <c r="J16" t="s">
        <v>47</v>
      </c>
      <c r="K16">
        <v>79055741363</v>
      </c>
      <c r="L16" t="s">
        <v>48</v>
      </c>
      <c r="M16">
        <v>7</v>
      </c>
      <c r="N16">
        <v>1</v>
      </c>
      <c r="O16">
        <v>1</v>
      </c>
    </row>
    <row r="17" spans="1:15" ht="15">
      <c r="A17">
        <v>17</v>
      </c>
      <c r="B17">
        <v>15</v>
      </c>
      <c r="C17" s="3" t="str">
        <f>LOOKUP(Заявки!$B$2:$B$155,КФК!$A$2:$A$61,КФК!$E$2:$E$61)</f>
        <v>Мытищи</v>
      </c>
      <c r="D17" t="s">
        <v>29</v>
      </c>
      <c r="E17" t="s">
        <v>51</v>
      </c>
      <c r="F17" t="s">
        <v>52</v>
      </c>
      <c r="G17">
        <v>1972</v>
      </c>
      <c r="H17" t="s">
        <v>21</v>
      </c>
      <c r="I17" s="34">
        <v>0.0004398148148148148</v>
      </c>
      <c r="J17" t="s">
        <v>47</v>
      </c>
      <c r="K17">
        <v>79055741363</v>
      </c>
      <c r="L17" t="s">
        <v>48</v>
      </c>
      <c r="M17">
        <v>7</v>
      </c>
      <c r="N17">
        <v>1</v>
      </c>
      <c r="O17">
        <v>1</v>
      </c>
    </row>
    <row r="18" spans="1:15" ht="15">
      <c r="A18">
        <v>18</v>
      </c>
      <c r="B18">
        <v>15</v>
      </c>
      <c r="C18" s="3" t="str">
        <f>LOOKUP(Заявки!$B$2:$B$155,КФК!$A$2:$A$61,КФК!$E$2:$E$61)</f>
        <v>Мытищи</v>
      </c>
      <c r="D18" t="s">
        <v>13</v>
      </c>
      <c r="E18" t="s">
        <v>53</v>
      </c>
      <c r="F18" t="s">
        <v>54</v>
      </c>
      <c r="G18">
        <v>1986</v>
      </c>
      <c r="H18" t="s">
        <v>15</v>
      </c>
      <c r="I18" s="34">
        <v>0</v>
      </c>
      <c r="J18" t="s">
        <v>47</v>
      </c>
      <c r="K18">
        <v>79055741363</v>
      </c>
      <c r="L18" t="s">
        <v>48</v>
      </c>
      <c r="M18">
        <v>8</v>
      </c>
      <c r="N18">
        <v>0</v>
      </c>
      <c r="O18">
        <v>1</v>
      </c>
    </row>
    <row r="19" spans="1:15" ht="15">
      <c r="A19">
        <v>19</v>
      </c>
      <c r="B19">
        <v>18</v>
      </c>
      <c r="C19" s="3" t="str">
        <f>LOOKUP(Заявки!$B$2:$B$155,КФК!$A$2:$A$61,КФК!$E$2:$E$61)</f>
        <v>Пушкино</v>
      </c>
      <c r="D19" t="s">
        <v>29</v>
      </c>
      <c r="E19" t="s">
        <v>56</v>
      </c>
      <c r="F19" t="s">
        <v>57</v>
      </c>
      <c r="G19">
        <v>1985</v>
      </c>
      <c r="H19" t="s">
        <v>15</v>
      </c>
      <c r="I19" s="34">
        <v>1.4699074074074073E-05</v>
      </c>
      <c r="J19" t="s">
        <v>58</v>
      </c>
      <c r="K19">
        <v>89055472843</v>
      </c>
      <c r="L19" t="s">
        <v>59</v>
      </c>
      <c r="M19">
        <v>9</v>
      </c>
      <c r="N19">
        <v>1</v>
      </c>
      <c r="O19">
        <v>1</v>
      </c>
    </row>
    <row r="20" spans="1:15" ht="15">
      <c r="A20">
        <v>20</v>
      </c>
      <c r="B20">
        <v>18</v>
      </c>
      <c r="C20" s="3" t="str">
        <f>LOOKUP(Заявки!$B$2:$B$155,КФК!$A$2:$A$61,КФК!$E$2:$E$61)</f>
        <v>Пушкино</v>
      </c>
      <c r="D20" t="s">
        <v>29</v>
      </c>
      <c r="E20" t="s">
        <v>60</v>
      </c>
      <c r="F20" t="s">
        <v>61</v>
      </c>
      <c r="G20">
        <v>1986</v>
      </c>
      <c r="H20" t="s">
        <v>15</v>
      </c>
      <c r="I20" s="34">
        <v>1.6087962962962964E-05</v>
      </c>
      <c r="J20" t="s">
        <v>58</v>
      </c>
      <c r="K20">
        <v>89055472843</v>
      </c>
      <c r="L20" t="s">
        <v>59</v>
      </c>
      <c r="M20">
        <v>9</v>
      </c>
      <c r="N20">
        <v>1</v>
      </c>
      <c r="O20">
        <v>1</v>
      </c>
    </row>
    <row r="21" spans="1:15" ht="15">
      <c r="A21">
        <v>21</v>
      </c>
      <c r="B21">
        <v>18</v>
      </c>
      <c r="C21" s="3" t="str">
        <f>LOOKUP(Заявки!$B$2:$B$155,КФК!$A$2:$A$61,КФК!$E$2:$E$61)</f>
        <v>Пушкино</v>
      </c>
      <c r="D21" t="s">
        <v>29</v>
      </c>
      <c r="E21" t="s">
        <v>62</v>
      </c>
      <c r="F21" t="s">
        <v>63</v>
      </c>
      <c r="G21">
        <v>1980</v>
      </c>
      <c r="H21" t="s">
        <v>21</v>
      </c>
      <c r="I21" s="34">
        <v>5.439814814814815E-06</v>
      </c>
      <c r="J21" t="s">
        <v>58</v>
      </c>
      <c r="K21">
        <v>89055472843</v>
      </c>
      <c r="L21" t="s">
        <v>59</v>
      </c>
      <c r="M21">
        <v>9</v>
      </c>
      <c r="N21">
        <v>1</v>
      </c>
      <c r="O21">
        <v>1</v>
      </c>
    </row>
    <row r="22" spans="1:15" ht="15">
      <c r="A22">
        <v>22</v>
      </c>
      <c r="B22">
        <v>53</v>
      </c>
      <c r="C22" s="3" t="str">
        <f>LOOKUP(Заявки!$B$2:$B$155,КФК!$A$2:$A$61,КФК!$E$2:$E$61)</f>
        <v>Озеры</v>
      </c>
      <c r="D22" t="s">
        <v>13</v>
      </c>
      <c r="E22" t="s">
        <v>65</v>
      </c>
      <c r="F22" t="s">
        <v>444</v>
      </c>
      <c r="G22">
        <v>1987</v>
      </c>
      <c r="H22" t="s">
        <v>15</v>
      </c>
      <c r="I22" s="34">
        <v>0</v>
      </c>
      <c r="J22" t="s">
        <v>66</v>
      </c>
      <c r="K22">
        <v>89161906638</v>
      </c>
      <c r="L22" t="s">
        <v>67</v>
      </c>
      <c r="M22">
        <v>10</v>
      </c>
      <c r="N22">
        <v>1</v>
      </c>
      <c r="O22">
        <v>1</v>
      </c>
    </row>
    <row r="23" spans="1:15" ht="15">
      <c r="A23">
        <v>23</v>
      </c>
      <c r="B23">
        <v>53</v>
      </c>
      <c r="C23" s="3" t="str">
        <f>LOOKUP(Заявки!$B$2:$B$155,КФК!$A$2:$A$61,КФК!$E$2:$E$61)</f>
        <v>Озеры</v>
      </c>
      <c r="D23" t="s">
        <v>13</v>
      </c>
      <c r="E23" t="s">
        <v>68</v>
      </c>
      <c r="F23" t="s">
        <v>443</v>
      </c>
      <c r="G23">
        <v>1983</v>
      </c>
      <c r="H23" t="s">
        <v>15</v>
      </c>
      <c r="I23" s="34">
        <v>0</v>
      </c>
      <c r="J23" t="s">
        <v>66</v>
      </c>
      <c r="K23">
        <v>89161906638</v>
      </c>
      <c r="L23" t="s">
        <v>67</v>
      </c>
      <c r="M23">
        <v>10</v>
      </c>
      <c r="N23">
        <v>1</v>
      </c>
      <c r="O23">
        <v>1</v>
      </c>
    </row>
    <row r="24" spans="1:15" ht="15">
      <c r="A24">
        <v>24</v>
      </c>
      <c r="B24">
        <v>53</v>
      </c>
      <c r="C24" s="3" t="str">
        <f>LOOKUP(Заявки!$B$2:$B$155,КФК!$A$2:$A$61,КФК!$E$2:$E$61)</f>
        <v>Озеры</v>
      </c>
      <c r="D24" t="s">
        <v>13</v>
      </c>
      <c r="E24" t="s">
        <v>69</v>
      </c>
      <c r="F24" t="s">
        <v>70</v>
      </c>
      <c r="G24">
        <v>1996</v>
      </c>
      <c r="H24" t="s">
        <v>15</v>
      </c>
      <c r="I24" s="34">
        <v>0</v>
      </c>
      <c r="J24" t="s">
        <v>66</v>
      </c>
      <c r="K24">
        <v>89161906638</v>
      </c>
      <c r="L24" t="s">
        <v>67</v>
      </c>
      <c r="M24">
        <v>10</v>
      </c>
      <c r="N24">
        <v>1</v>
      </c>
      <c r="O24">
        <v>1</v>
      </c>
    </row>
    <row r="25" spans="1:15" ht="15">
      <c r="A25">
        <v>25</v>
      </c>
      <c r="B25">
        <v>31</v>
      </c>
      <c r="C25" s="3" t="str">
        <f>LOOKUP(Заявки!$B$2:$B$155,КФК!$A$2:$A$61,КФК!$E$2:$E$61)</f>
        <v>Красногорск</v>
      </c>
      <c r="D25" t="s">
        <v>29</v>
      </c>
      <c r="E25" t="s">
        <v>72</v>
      </c>
      <c r="F25" t="s">
        <v>73</v>
      </c>
      <c r="G25">
        <v>1989</v>
      </c>
      <c r="H25" t="s">
        <v>15</v>
      </c>
      <c r="I25" s="34">
        <v>0.0014143518518518518</v>
      </c>
      <c r="J25" t="s">
        <v>74</v>
      </c>
      <c r="K25">
        <v>89296462559</v>
      </c>
      <c r="L25" t="s">
        <v>75</v>
      </c>
      <c r="M25">
        <v>11</v>
      </c>
      <c r="N25">
        <v>1</v>
      </c>
      <c r="O25">
        <v>1</v>
      </c>
    </row>
    <row r="26" spans="1:15" ht="15">
      <c r="A26">
        <v>26</v>
      </c>
      <c r="B26">
        <v>31</v>
      </c>
      <c r="C26" s="3" t="str">
        <f>LOOKUP(Заявки!$B$2:$B$155,КФК!$A$2:$A$61,КФК!$E$2:$E$61)</f>
        <v>Красногорск</v>
      </c>
      <c r="D26" t="s">
        <v>29</v>
      </c>
      <c r="E26" t="s">
        <v>76</v>
      </c>
      <c r="F26" t="s">
        <v>435</v>
      </c>
      <c r="G26">
        <v>1979</v>
      </c>
      <c r="H26" t="s">
        <v>15</v>
      </c>
      <c r="I26" s="34">
        <v>0.0014143518518518518</v>
      </c>
      <c r="J26" t="s">
        <v>74</v>
      </c>
      <c r="K26">
        <v>89296462559</v>
      </c>
      <c r="L26" t="s">
        <v>75</v>
      </c>
      <c r="M26">
        <v>11</v>
      </c>
      <c r="N26">
        <v>1</v>
      </c>
      <c r="O26">
        <v>1</v>
      </c>
    </row>
    <row r="27" spans="1:15" ht="15">
      <c r="A27">
        <v>27</v>
      </c>
      <c r="B27">
        <v>31</v>
      </c>
      <c r="C27" s="3" t="str">
        <f>LOOKUP(Заявки!$B$2:$B$155,КФК!$A$2:$A$61,КФК!$E$2:$E$61)</f>
        <v>Красногорск</v>
      </c>
      <c r="D27" t="s">
        <v>29</v>
      </c>
      <c r="E27" t="s">
        <v>77</v>
      </c>
      <c r="F27" t="s">
        <v>78</v>
      </c>
      <c r="G27">
        <v>1987</v>
      </c>
      <c r="H27" t="s">
        <v>21</v>
      </c>
      <c r="I27" s="34">
        <v>0.0014143518518518518</v>
      </c>
      <c r="J27" t="s">
        <v>74</v>
      </c>
      <c r="K27">
        <v>89296462559</v>
      </c>
      <c r="L27" t="s">
        <v>75</v>
      </c>
      <c r="M27">
        <v>11</v>
      </c>
      <c r="N27">
        <v>1</v>
      </c>
      <c r="O27">
        <v>1</v>
      </c>
    </row>
    <row r="28" spans="1:15" ht="15">
      <c r="A28">
        <v>28</v>
      </c>
      <c r="B28">
        <v>3</v>
      </c>
      <c r="C28" s="3" t="str">
        <f>LOOKUP(Заявки!$B$2:$B$155,КФК!$A$2:$A$61,КФК!$E$2:$E$61)</f>
        <v>КФК-1</v>
      </c>
      <c r="D28" t="s">
        <v>29</v>
      </c>
      <c r="E28" t="s">
        <v>141</v>
      </c>
      <c r="F28" t="s">
        <v>142</v>
      </c>
      <c r="G28">
        <v>1977</v>
      </c>
      <c r="H28" t="s">
        <v>15</v>
      </c>
      <c r="I28" s="34">
        <v>0.0009988425925925926</v>
      </c>
      <c r="J28" t="s">
        <v>80</v>
      </c>
      <c r="K28" t="s">
        <v>81</v>
      </c>
      <c r="L28" t="s">
        <v>82</v>
      </c>
      <c r="M28">
        <v>12</v>
      </c>
      <c r="N28">
        <v>1</v>
      </c>
      <c r="O28">
        <v>1</v>
      </c>
    </row>
    <row r="29" spans="1:15" ht="15">
      <c r="A29">
        <v>29</v>
      </c>
      <c r="B29">
        <v>3</v>
      </c>
      <c r="C29" s="3" t="str">
        <f>LOOKUP(Заявки!$B$2:$B$155,КФК!$A$2:$A$61,КФК!$E$2:$E$61)</f>
        <v>КФК-1</v>
      </c>
      <c r="D29" t="s">
        <v>29</v>
      </c>
      <c r="E29" t="s">
        <v>83</v>
      </c>
      <c r="F29" t="s">
        <v>448</v>
      </c>
      <c r="G29">
        <v>1971</v>
      </c>
      <c r="H29" t="s">
        <v>15</v>
      </c>
      <c r="I29" s="34">
        <v>0.0007581018518518518</v>
      </c>
      <c r="J29" t="s">
        <v>80</v>
      </c>
      <c r="K29" t="s">
        <v>81</v>
      </c>
      <c r="L29" t="s">
        <v>82</v>
      </c>
      <c r="M29">
        <v>12</v>
      </c>
      <c r="N29">
        <v>1</v>
      </c>
      <c r="O29">
        <v>1</v>
      </c>
    </row>
    <row r="30" spans="1:15" ht="15">
      <c r="A30">
        <v>30</v>
      </c>
      <c r="B30">
        <v>3</v>
      </c>
      <c r="C30" s="3" t="str">
        <f>LOOKUP(Заявки!$B$2:$B$155,КФК!$A$2:$A$61,КФК!$E$2:$E$61)</f>
        <v>КФК-1</v>
      </c>
      <c r="D30" t="s">
        <v>29</v>
      </c>
      <c r="E30" t="s">
        <v>84</v>
      </c>
      <c r="F30" t="s">
        <v>85</v>
      </c>
      <c r="G30">
        <v>1987</v>
      </c>
      <c r="H30" t="s">
        <v>21</v>
      </c>
      <c r="I30" s="34">
        <v>0.00035300925925925924</v>
      </c>
      <c r="J30" t="s">
        <v>80</v>
      </c>
      <c r="K30" t="s">
        <v>81</v>
      </c>
      <c r="L30" t="s">
        <v>82</v>
      </c>
      <c r="M30">
        <v>12</v>
      </c>
      <c r="N30">
        <v>1</v>
      </c>
      <c r="O30">
        <v>1</v>
      </c>
    </row>
    <row r="31" spans="1:15" ht="15">
      <c r="A31">
        <v>31</v>
      </c>
      <c r="B31">
        <v>34</v>
      </c>
      <c r="C31" s="3" t="str">
        <f>LOOKUP(Заявки!$B$2:$B$155,КФК!$A$2:$A$61,КФК!$E$2:$E$61)</f>
        <v>Наро-Фоминск</v>
      </c>
      <c r="D31" t="s">
        <v>29</v>
      </c>
      <c r="E31" t="s">
        <v>87</v>
      </c>
      <c r="F31" t="s">
        <v>436</v>
      </c>
      <c r="G31">
        <v>1988</v>
      </c>
      <c r="H31" t="s">
        <v>15</v>
      </c>
      <c r="I31" s="34">
        <v>0</v>
      </c>
      <c r="J31" t="s">
        <v>88</v>
      </c>
      <c r="K31" t="s">
        <v>89</v>
      </c>
      <c r="L31" t="s">
        <v>90</v>
      </c>
      <c r="M31">
        <v>13</v>
      </c>
      <c r="N31">
        <v>1</v>
      </c>
      <c r="O31">
        <v>1</v>
      </c>
    </row>
    <row r="32" spans="1:15" ht="15">
      <c r="A32">
        <v>32</v>
      </c>
      <c r="B32">
        <v>34</v>
      </c>
      <c r="C32" s="3" t="str">
        <f>LOOKUP(Заявки!$B$2:$B$155,КФК!$A$2:$A$61,КФК!$E$2:$E$61)</f>
        <v>Наро-Фоминск</v>
      </c>
      <c r="D32" t="s">
        <v>29</v>
      </c>
      <c r="E32" t="s">
        <v>91</v>
      </c>
      <c r="F32" t="s">
        <v>92</v>
      </c>
      <c r="G32">
        <v>1987</v>
      </c>
      <c r="H32" t="s">
        <v>15</v>
      </c>
      <c r="I32" s="34">
        <v>0</v>
      </c>
      <c r="J32" t="s">
        <v>88</v>
      </c>
      <c r="K32" t="s">
        <v>89</v>
      </c>
      <c r="L32" t="s">
        <v>90</v>
      </c>
      <c r="M32">
        <v>13</v>
      </c>
      <c r="N32">
        <v>1</v>
      </c>
      <c r="O32">
        <v>1</v>
      </c>
    </row>
    <row r="33" spans="1:15" ht="15">
      <c r="A33">
        <v>33</v>
      </c>
      <c r="B33">
        <v>34</v>
      </c>
      <c r="C33" s="3" t="str">
        <f>LOOKUP(Заявки!$B$2:$B$155,КФК!$A$2:$A$61,КФК!$E$2:$E$61)</f>
        <v>Наро-Фоминск</v>
      </c>
      <c r="D33" t="s">
        <v>29</v>
      </c>
      <c r="E33" t="s">
        <v>93</v>
      </c>
      <c r="F33" t="s">
        <v>94</v>
      </c>
      <c r="G33">
        <v>1988</v>
      </c>
      <c r="H33" t="s">
        <v>21</v>
      </c>
      <c r="I33" s="34">
        <v>0</v>
      </c>
      <c r="J33" t="s">
        <v>88</v>
      </c>
      <c r="K33" t="s">
        <v>89</v>
      </c>
      <c r="L33" t="s">
        <v>90</v>
      </c>
      <c r="M33">
        <v>13</v>
      </c>
      <c r="N33">
        <v>1</v>
      </c>
      <c r="O33">
        <v>1</v>
      </c>
    </row>
    <row r="34" spans="1:15" ht="15">
      <c r="A34">
        <v>34</v>
      </c>
      <c r="B34">
        <v>51</v>
      </c>
      <c r="C34" s="3" t="str">
        <f>LOOKUP(Заявки!$B$2:$B$155,КФК!$A$2:$A$61,КФК!$E$2:$E$61)</f>
        <v>Электросталь</v>
      </c>
      <c r="D34" t="s">
        <v>29</v>
      </c>
      <c r="E34" t="s">
        <v>96</v>
      </c>
      <c r="F34" t="s">
        <v>97</v>
      </c>
      <c r="G34">
        <v>1978</v>
      </c>
      <c r="H34" t="s">
        <v>15</v>
      </c>
      <c r="I34" s="34">
        <v>0</v>
      </c>
      <c r="J34" t="s">
        <v>98</v>
      </c>
      <c r="K34" t="s">
        <v>99</v>
      </c>
      <c r="L34" t="s">
        <v>100</v>
      </c>
      <c r="M34">
        <v>14</v>
      </c>
      <c r="N34">
        <v>1</v>
      </c>
      <c r="O34">
        <v>1</v>
      </c>
    </row>
    <row r="35" spans="1:15" ht="15">
      <c r="A35">
        <v>35</v>
      </c>
      <c r="B35">
        <v>51</v>
      </c>
      <c r="C35" s="3" t="str">
        <f>LOOKUP(Заявки!$B$2:$B$155,КФК!$A$2:$A$61,КФК!$E$2:$E$61)</f>
        <v>Электросталь</v>
      </c>
      <c r="D35" t="s">
        <v>29</v>
      </c>
      <c r="E35" t="s">
        <v>101</v>
      </c>
      <c r="F35" t="s">
        <v>434</v>
      </c>
      <c r="G35">
        <v>1987</v>
      </c>
      <c r="H35" t="s">
        <v>15</v>
      </c>
      <c r="I35" s="34">
        <v>0</v>
      </c>
      <c r="J35" t="s">
        <v>98</v>
      </c>
      <c r="K35" t="s">
        <v>99</v>
      </c>
      <c r="L35" t="s">
        <v>100</v>
      </c>
      <c r="M35">
        <v>14</v>
      </c>
      <c r="N35">
        <v>1</v>
      </c>
      <c r="O35">
        <v>1</v>
      </c>
    </row>
    <row r="36" spans="1:15" ht="15">
      <c r="A36">
        <v>36</v>
      </c>
      <c r="B36">
        <v>51</v>
      </c>
      <c r="C36" s="3" t="str">
        <f>LOOKUP(Заявки!$B$2:$B$155,КФК!$A$2:$A$61,КФК!$E$2:$E$61)</f>
        <v>Электросталь</v>
      </c>
      <c r="D36" t="s">
        <v>29</v>
      </c>
      <c r="E36" t="s">
        <v>102</v>
      </c>
      <c r="F36" t="s">
        <v>103</v>
      </c>
      <c r="G36">
        <v>1986</v>
      </c>
      <c r="H36" t="s">
        <v>21</v>
      </c>
      <c r="I36" s="34">
        <v>0</v>
      </c>
      <c r="J36" t="s">
        <v>98</v>
      </c>
      <c r="K36" t="s">
        <v>99</v>
      </c>
      <c r="L36" t="s">
        <v>100</v>
      </c>
      <c r="M36">
        <v>14</v>
      </c>
      <c r="N36">
        <v>1</v>
      </c>
      <c r="O36">
        <v>1</v>
      </c>
    </row>
    <row r="37" spans="1:15" ht="15">
      <c r="A37">
        <v>100</v>
      </c>
      <c r="B37">
        <v>37</v>
      </c>
      <c r="C37" s="3" t="str">
        <f>LOOKUP(Заявки!$B$2:$B$155,КФК!$A$2:$A$61,КФК!$E$2:$E$61)</f>
        <v>Ленинский</v>
      </c>
      <c r="D37" t="s">
        <v>29</v>
      </c>
      <c r="E37" t="s">
        <v>113</v>
      </c>
      <c r="F37" t="s">
        <v>459</v>
      </c>
      <c r="G37">
        <v>1985</v>
      </c>
      <c r="H37" t="s">
        <v>15</v>
      </c>
      <c r="I37" s="34">
        <v>0</v>
      </c>
      <c r="J37" t="s">
        <v>114</v>
      </c>
      <c r="K37" t="s">
        <v>115</v>
      </c>
      <c r="L37" t="s">
        <v>116</v>
      </c>
      <c r="M37">
        <v>36</v>
      </c>
      <c r="N37">
        <v>1</v>
      </c>
      <c r="O37">
        <v>1</v>
      </c>
    </row>
    <row r="38" spans="1:15" ht="15">
      <c r="A38">
        <v>103</v>
      </c>
      <c r="B38">
        <v>57</v>
      </c>
      <c r="C38" s="3" t="str">
        <f>LOOKUP(Заявки!$B$2:$B$155,КФК!$A$2:$A$61,КФК!$E$2:$E$61)</f>
        <v>Руза</v>
      </c>
      <c r="D38" t="s">
        <v>29</v>
      </c>
      <c r="E38" t="s">
        <v>118</v>
      </c>
      <c r="F38" t="s">
        <v>457</v>
      </c>
      <c r="G38">
        <v>1988</v>
      </c>
      <c r="H38" t="s">
        <v>15</v>
      </c>
      <c r="I38" s="34">
        <v>0</v>
      </c>
      <c r="J38" t="s">
        <v>118</v>
      </c>
      <c r="K38" t="s">
        <v>119</v>
      </c>
      <c r="L38" t="s">
        <v>120</v>
      </c>
      <c r="M38">
        <v>37</v>
      </c>
      <c r="N38">
        <v>1</v>
      </c>
      <c r="O38">
        <v>1</v>
      </c>
    </row>
    <row r="39" spans="1:15" ht="15">
      <c r="A39">
        <v>104</v>
      </c>
      <c r="B39">
        <v>57</v>
      </c>
      <c r="C39" s="3" t="str">
        <f>LOOKUP(Заявки!$B$2:$B$155,КФК!$A$2:$A$61,КФК!$E$2:$E$61)</f>
        <v>Руза</v>
      </c>
      <c r="D39" t="s">
        <v>29</v>
      </c>
      <c r="E39" t="s">
        <v>121</v>
      </c>
      <c r="F39" t="s">
        <v>122</v>
      </c>
      <c r="G39">
        <v>1988</v>
      </c>
      <c r="H39" t="s">
        <v>15</v>
      </c>
      <c r="I39" s="34">
        <v>0</v>
      </c>
      <c r="J39" t="s">
        <v>118</v>
      </c>
      <c r="K39" t="s">
        <v>119</v>
      </c>
      <c r="L39" t="s">
        <v>120</v>
      </c>
      <c r="M39">
        <v>37</v>
      </c>
      <c r="N39">
        <v>1</v>
      </c>
      <c r="O39">
        <v>1</v>
      </c>
    </row>
    <row r="40" spans="1:15" ht="15">
      <c r="A40">
        <v>105</v>
      </c>
      <c r="B40">
        <v>57</v>
      </c>
      <c r="C40" s="3" t="str">
        <f>LOOKUP(Заявки!$B$2:$B$155,КФК!$A$2:$A$61,КФК!$E$2:$E$61)</f>
        <v>Руза</v>
      </c>
      <c r="D40" t="s">
        <v>29</v>
      </c>
      <c r="E40" t="s">
        <v>123</v>
      </c>
      <c r="F40" t="s">
        <v>458</v>
      </c>
      <c r="G40">
        <v>1988</v>
      </c>
      <c r="H40" t="s">
        <v>21</v>
      </c>
      <c r="I40" s="34">
        <v>0</v>
      </c>
      <c r="J40" t="s">
        <v>118</v>
      </c>
      <c r="K40" t="s">
        <v>119</v>
      </c>
      <c r="L40" t="s">
        <v>120</v>
      </c>
      <c r="M40">
        <v>37</v>
      </c>
      <c r="N40">
        <v>1</v>
      </c>
      <c r="O40">
        <v>1</v>
      </c>
    </row>
    <row r="41" spans="1:15" ht="15">
      <c r="A41">
        <v>106</v>
      </c>
      <c r="B41">
        <v>5</v>
      </c>
      <c r="C41" s="3" t="str">
        <f>LOOKUP(Заявки!$B$2:$B$155,КФК!$A$2:$A$61,КФК!$E$2:$E$61)</f>
        <v>КФК-4 УФСКН</v>
      </c>
      <c r="D41" t="s">
        <v>29</v>
      </c>
      <c r="E41" t="s">
        <v>124</v>
      </c>
      <c r="F41" t="s">
        <v>125</v>
      </c>
      <c r="G41">
        <v>1976</v>
      </c>
      <c r="H41" t="s">
        <v>15</v>
      </c>
      <c r="I41" s="34">
        <v>0</v>
      </c>
      <c r="J41" t="s">
        <v>126</v>
      </c>
      <c r="K41" t="s">
        <v>127</v>
      </c>
      <c r="L41" t="s">
        <v>128</v>
      </c>
      <c r="M41">
        <v>38</v>
      </c>
      <c r="N41">
        <v>1</v>
      </c>
      <c r="O41">
        <v>1</v>
      </c>
    </row>
    <row r="42" spans="1:15" ht="15">
      <c r="A42">
        <v>107</v>
      </c>
      <c r="B42">
        <v>5</v>
      </c>
      <c r="C42" s="3" t="str">
        <f>LOOKUP(Заявки!$B$2:$B$155,КФК!$A$2:$A$61,КФК!$E$2:$E$61)</f>
        <v>КФК-4 УФСКН</v>
      </c>
      <c r="D42" t="s">
        <v>29</v>
      </c>
      <c r="E42" t="s">
        <v>129</v>
      </c>
      <c r="F42" t="s">
        <v>130</v>
      </c>
      <c r="G42">
        <v>1980</v>
      </c>
      <c r="H42" t="s">
        <v>15</v>
      </c>
      <c r="I42" s="34">
        <v>0</v>
      </c>
      <c r="J42" t="s">
        <v>126</v>
      </c>
      <c r="K42" t="s">
        <v>127</v>
      </c>
      <c r="L42" t="s">
        <v>128</v>
      </c>
      <c r="M42">
        <v>38</v>
      </c>
      <c r="N42">
        <v>1</v>
      </c>
      <c r="O42">
        <v>1</v>
      </c>
    </row>
    <row r="43" spans="1:15" ht="15">
      <c r="A43">
        <v>108</v>
      </c>
      <c r="B43">
        <v>5</v>
      </c>
      <c r="C43" s="3" t="str">
        <f>LOOKUP(Заявки!$B$2:$B$155,КФК!$A$2:$A$61,КФК!$E$2:$E$61)</f>
        <v>КФК-4 УФСКН</v>
      </c>
      <c r="D43" t="s">
        <v>29</v>
      </c>
      <c r="E43" t="s">
        <v>131</v>
      </c>
      <c r="F43" t="s">
        <v>132</v>
      </c>
      <c r="G43">
        <v>1974</v>
      </c>
      <c r="H43" t="s">
        <v>21</v>
      </c>
      <c r="I43" s="34">
        <v>0</v>
      </c>
      <c r="J43" t="s">
        <v>126</v>
      </c>
      <c r="K43" t="s">
        <v>127</v>
      </c>
      <c r="L43" t="s">
        <v>128</v>
      </c>
      <c r="M43">
        <v>38</v>
      </c>
      <c r="N43">
        <v>1</v>
      </c>
      <c r="O43">
        <v>1</v>
      </c>
    </row>
    <row r="44" spans="1:15" ht="15">
      <c r="A44">
        <v>109</v>
      </c>
      <c r="B44">
        <v>38</v>
      </c>
      <c r="C44" s="3" t="str">
        <f>LOOKUP(Заявки!$B$2:$B$155,КФК!$A$2:$A$61,КФК!$E$2:$E$61)</f>
        <v>Ступино</v>
      </c>
      <c r="D44" t="s">
        <v>13</v>
      </c>
      <c r="E44" t="s">
        <v>134</v>
      </c>
      <c r="F44" t="s">
        <v>135</v>
      </c>
      <c r="G44">
        <v>1968</v>
      </c>
      <c r="H44" t="s">
        <v>15</v>
      </c>
      <c r="I44" s="34">
        <v>0</v>
      </c>
      <c r="J44" t="s">
        <v>136</v>
      </c>
      <c r="K44" t="s">
        <v>137</v>
      </c>
      <c r="L44" t="s">
        <v>138</v>
      </c>
      <c r="M44">
        <v>39</v>
      </c>
      <c r="N44">
        <v>1</v>
      </c>
      <c r="O44">
        <v>1</v>
      </c>
    </row>
    <row r="45" spans="1:15" ht="15">
      <c r="A45">
        <v>110</v>
      </c>
      <c r="B45">
        <v>38</v>
      </c>
      <c r="C45" s="3" t="str">
        <f>LOOKUP(Заявки!$B$2:$B$155,КФК!$A$2:$A$61,КФК!$E$2:$E$61)</f>
        <v>Ступино</v>
      </c>
      <c r="D45" t="s">
        <v>13</v>
      </c>
      <c r="E45" t="s">
        <v>139</v>
      </c>
      <c r="F45" t="s">
        <v>140</v>
      </c>
      <c r="G45">
        <v>1982</v>
      </c>
      <c r="H45" t="s">
        <v>15</v>
      </c>
      <c r="I45" s="34">
        <v>0</v>
      </c>
      <c r="J45" t="s">
        <v>136</v>
      </c>
      <c r="K45" t="s">
        <v>137</v>
      </c>
      <c r="L45" t="s">
        <v>138</v>
      </c>
      <c r="M45">
        <v>39</v>
      </c>
      <c r="N45">
        <v>1</v>
      </c>
      <c r="O45">
        <v>1</v>
      </c>
    </row>
    <row r="46" spans="1:15" ht="15">
      <c r="A46">
        <v>129</v>
      </c>
      <c r="B46">
        <v>49</v>
      </c>
      <c r="C46" s="3" t="str">
        <f>LOOKUP(Заявки!$B$2:$B$155,КФК!$A$2:$A$61,КФК!$E$2:$E$61)</f>
        <v>Протвино</v>
      </c>
      <c r="D46" t="s">
        <v>29</v>
      </c>
      <c r="E46" t="s">
        <v>144</v>
      </c>
      <c r="F46" t="s">
        <v>145</v>
      </c>
      <c r="G46">
        <v>1971</v>
      </c>
      <c r="H46" t="s">
        <v>15</v>
      </c>
      <c r="I46" s="34">
        <v>0</v>
      </c>
      <c r="J46" t="s">
        <v>146</v>
      </c>
      <c r="K46" t="s">
        <v>147</v>
      </c>
      <c r="L46" t="s">
        <v>148</v>
      </c>
      <c r="M46">
        <v>46</v>
      </c>
      <c r="N46">
        <v>1</v>
      </c>
      <c r="O46">
        <v>1</v>
      </c>
    </row>
    <row r="47" spans="1:15" ht="15">
      <c r="A47">
        <v>130</v>
      </c>
      <c r="B47">
        <v>49</v>
      </c>
      <c r="C47" s="3" t="str">
        <f>LOOKUP(Заявки!$B$2:$B$155,КФК!$A$2:$A$61,КФК!$E$2:$E$61)</f>
        <v>Протвино</v>
      </c>
      <c r="D47" t="s">
        <v>29</v>
      </c>
      <c r="E47" t="s">
        <v>149</v>
      </c>
      <c r="F47" t="s">
        <v>150</v>
      </c>
      <c r="G47">
        <v>1984</v>
      </c>
      <c r="H47" t="s">
        <v>15</v>
      </c>
      <c r="I47" s="34">
        <v>0</v>
      </c>
      <c r="J47" t="s">
        <v>146</v>
      </c>
      <c r="K47" t="s">
        <v>147</v>
      </c>
      <c r="L47" t="s">
        <v>148</v>
      </c>
      <c r="M47">
        <v>46</v>
      </c>
      <c r="N47">
        <v>1</v>
      </c>
      <c r="O47">
        <v>1</v>
      </c>
    </row>
    <row r="48" spans="1:15" ht="15">
      <c r="A48">
        <v>131</v>
      </c>
      <c r="B48">
        <v>49</v>
      </c>
      <c r="C48" s="3" t="str">
        <f>LOOKUP(Заявки!$B$2:$B$155,КФК!$A$2:$A$61,КФК!$E$2:$E$61)</f>
        <v>Протвино</v>
      </c>
      <c r="D48" t="s">
        <v>29</v>
      </c>
      <c r="E48" t="s">
        <v>151</v>
      </c>
      <c r="F48" t="s">
        <v>152</v>
      </c>
      <c r="G48">
        <v>1989</v>
      </c>
      <c r="H48" t="s">
        <v>21</v>
      </c>
      <c r="I48" s="34">
        <v>0</v>
      </c>
      <c r="J48" t="s">
        <v>146</v>
      </c>
      <c r="K48" t="s">
        <v>147</v>
      </c>
      <c r="L48" t="s">
        <v>148</v>
      </c>
      <c r="M48">
        <v>46</v>
      </c>
      <c r="N48">
        <v>1</v>
      </c>
      <c r="O48">
        <v>1</v>
      </c>
    </row>
    <row r="49" spans="1:15" ht="15">
      <c r="A49">
        <v>132</v>
      </c>
      <c r="B49">
        <v>3</v>
      </c>
      <c r="C49" s="3" t="str">
        <f>LOOKUP(Заявки!$B$2:$B$155,КФК!$A$2:$A$61,КФК!$E$2:$E$61)</f>
        <v>КФК-1</v>
      </c>
      <c r="D49" t="s">
        <v>29</v>
      </c>
      <c r="E49" t="s">
        <v>153</v>
      </c>
      <c r="F49" t="s">
        <v>154</v>
      </c>
      <c r="G49">
        <v>1975</v>
      </c>
      <c r="H49" t="s">
        <v>15</v>
      </c>
      <c r="I49" s="34">
        <v>0.0009284722222222221</v>
      </c>
      <c r="J49" t="s">
        <v>155</v>
      </c>
      <c r="K49" t="s">
        <v>156</v>
      </c>
      <c r="L49" t="s">
        <v>148</v>
      </c>
      <c r="M49">
        <v>47</v>
      </c>
      <c r="N49">
        <v>1</v>
      </c>
      <c r="O49">
        <v>1</v>
      </c>
    </row>
    <row r="50" spans="1:15" ht="15">
      <c r="A50">
        <v>133</v>
      </c>
      <c r="B50">
        <v>3</v>
      </c>
      <c r="C50" s="3" t="str">
        <f>LOOKUP(Заявки!$B$2:$B$155,КФК!$A$2:$A$61,КФК!$E$2:$E$61)</f>
        <v>КФК-1</v>
      </c>
      <c r="D50" t="s">
        <v>29</v>
      </c>
      <c r="E50" t="s">
        <v>157</v>
      </c>
      <c r="F50" t="s">
        <v>158</v>
      </c>
      <c r="G50">
        <v>1975</v>
      </c>
      <c r="H50" t="s">
        <v>15</v>
      </c>
      <c r="I50" s="34">
        <v>0.0005226851851851852</v>
      </c>
      <c r="J50" t="s">
        <v>155</v>
      </c>
      <c r="K50" t="s">
        <v>156</v>
      </c>
      <c r="L50" t="s">
        <v>148</v>
      </c>
      <c r="M50">
        <v>47</v>
      </c>
      <c r="N50">
        <v>1</v>
      </c>
      <c r="O50">
        <v>1</v>
      </c>
    </row>
    <row r="51" spans="1:15" ht="15">
      <c r="A51">
        <v>134</v>
      </c>
      <c r="B51">
        <v>3</v>
      </c>
      <c r="C51" s="3" t="str">
        <f>LOOKUP(Заявки!$B$2:$B$155,КФК!$A$2:$A$61,КФК!$E$2:$E$61)</f>
        <v>КФК-1</v>
      </c>
      <c r="D51" t="s">
        <v>29</v>
      </c>
      <c r="E51" t="s">
        <v>159</v>
      </c>
      <c r="F51" t="s">
        <v>160</v>
      </c>
      <c r="G51">
        <v>1975</v>
      </c>
      <c r="H51" t="s">
        <v>21</v>
      </c>
      <c r="I51" s="34">
        <v>0.0007511574074074074</v>
      </c>
      <c r="J51" t="s">
        <v>155</v>
      </c>
      <c r="K51" t="s">
        <v>156</v>
      </c>
      <c r="L51" t="s">
        <v>148</v>
      </c>
      <c r="M51">
        <v>47</v>
      </c>
      <c r="N51">
        <v>1</v>
      </c>
      <c r="O51">
        <v>1</v>
      </c>
    </row>
    <row r="52" spans="1:15" ht="15">
      <c r="A52">
        <v>145</v>
      </c>
      <c r="B52">
        <v>1</v>
      </c>
      <c r="C52" s="3" t="str">
        <f>LOOKUP(Заявки!$B$2:$B$155,КФК!$A$2:$A$61,КФК!$E$2:$E$61)</f>
        <v>Динамо МО</v>
      </c>
      <c r="D52" t="s">
        <v>13</v>
      </c>
      <c r="E52" t="s">
        <v>161</v>
      </c>
      <c r="F52" t="s">
        <v>161</v>
      </c>
      <c r="G52">
        <v>2001</v>
      </c>
      <c r="H52" t="s">
        <v>15</v>
      </c>
      <c r="I52" s="34">
        <v>0.0009027777777777778</v>
      </c>
      <c r="J52" t="s">
        <v>16</v>
      </c>
      <c r="K52" t="s">
        <v>162</v>
      </c>
      <c r="L52" t="s">
        <v>18</v>
      </c>
      <c r="M52">
        <v>52</v>
      </c>
      <c r="N52">
        <v>1</v>
      </c>
      <c r="O52">
        <v>1</v>
      </c>
    </row>
    <row r="53" spans="1:15" ht="15">
      <c r="A53">
        <v>146</v>
      </c>
      <c r="B53">
        <v>41</v>
      </c>
      <c r="C53" s="3" t="str">
        <f>LOOKUP(Заявки!$B$2:$B$155,КФК!$A$2:$A$61,КФК!$E$2:$E$61)</f>
        <v>Волоколамск</v>
      </c>
      <c r="D53" t="s">
        <v>29</v>
      </c>
      <c r="E53" t="s">
        <v>164</v>
      </c>
      <c r="F53" t="s">
        <v>165</v>
      </c>
      <c r="G53">
        <v>1981</v>
      </c>
      <c r="H53" t="s">
        <v>15</v>
      </c>
      <c r="I53" s="34">
        <v>0.0005787037037037038</v>
      </c>
      <c r="J53" t="s">
        <v>166</v>
      </c>
      <c r="K53" t="s">
        <v>167</v>
      </c>
      <c r="L53" t="s">
        <v>168</v>
      </c>
      <c r="M53">
        <v>53</v>
      </c>
      <c r="N53">
        <v>1</v>
      </c>
      <c r="O53">
        <v>1</v>
      </c>
    </row>
    <row r="54" spans="1:15" ht="15">
      <c r="A54">
        <v>147</v>
      </c>
      <c r="B54">
        <v>41</v>
      </c>
      <c r="C54" s="3" t="str">
        <f>LOOKUP(Заявки!$B$2:$B$155,КФК!$A$2:$A$61,КФК!$E$2:$E$61)</f>
        <v>Волоколамск</v>
      </c>
      <c r="D54" t="s">
        <v>29</v>
      </c>
      <c r="E54" t="s">
        <v>169</v>
      </c>
      <c r="F54" t="s">
        <v>170</v>
      </c>
      <c r="G54">
        <v>1989</v>
      </c>
      <c r="H54" t="s">
        <v>15</v>
      </c>
      <c r="I54" s="34">
        <v>0.0005787037037037038</v>
      </c>
      <c r="J54" t="s">
        <v>166</v>
      </c>
      <c r="K54" t="s">
        <v>167</v>
      </c>
      <c r="L54" t="s">
        <v>168</v>
      </c>
      <c r="M54">
        <v>53</v>
      </c>
      <c r="N54">
        <v>1</v>
      </c>
      <c r="O54">
        <v>1</v>
      </c>
    </row>
    <row r="55" spans="1:15" ht="15">
      <c r="A55">
        <v>148</v>
      </c>
      <c r="B55">
        <v>41</v>
      </c>
      <c r="C55" s="3" t="str">
        <f>LOOKUP(Заявки!$B$2:$B$155,КФК!$A$2:$A$61,КФК!$E$2:$E$61)</f>
        <v>Волоколамск</v>
      </c>
      <c r="D55" t="s">
        <v>29</v>
      </c>
      <c r="E55" t="s">
        <v>171</v>
      </c>
      <c r="F55" t="s">
        <v>172</v>
      </c>
      <c r="G55">
        <v>1981</v>
      </c>
      <c r="H55" t="s">
        <v>21</v>
      </c>
      <c r="I55" s="34">
        <v>0.0008101851851851852</v>
      </c>
      <c r="J55" t="s">
        <v>166</v>
      </c>
      <c r="K55" t="s">
        <v>167</v>
      </c>
      <c r="L55" t="s">
        <v>168</v>
      </c>
      <c r="M55">
        <v>53</v>
      </c>
      <c r="N55">
        <v>1</v>
      </c>
      <c r="O55">
        <v>1</v>
      </c>
    </row>
    <row r="56" spans="1:15" ht="15">
      <c r="A56">
        <v>151</v>
      </c>
      <c r="B56">
        <v>23</v>
      </c>
      <c r="C56" s="3" t="str">
        <f>LOOKUP(Заявки!$B$2:$B$155,КФК!$A$2:$A$61,КФК!$E$2:$E$61)</f>
        <v>Орехово-Зуево</v>
      </c>
      <c r="D56" t="s">
        <v>29</v>
      </c>
      <c r="E56" t="s">
        <v>174</v>
      </c>
      <c r="F56" t="s">
        <v>174</v>
      </c>
      <c r="G56">
        <v>1976</v>
      </c>
      <c r="H56" t="s">
        <v>15</v>
      </c>
      <c r="I56" s="34">
        <v>0</v>
      </c>
      <c r="J56" t="s">
        <v>175</v>
      </c>
      <c r="K56" t="s">
        <v>176</v>
      </c>
      <c r="L56" t="s">
        <v>82</v>
      </c>
      <c r="M56">
        <v>55</v>
      </c>
      <c r="N56">
        <v>1</v>
      </c>
      <c r="O56">
        <v>1</v>
      </c>
    </row>
    <row r="57" spans="1:15" ht="15">
      <c r="A57">
        <v>152</v>
      </c>
      <c r="B57">
        <v>23</v>
      </c>
      <c r="C57" s="3" t="str">
        <f>LOOKUP(Заявки!$B$2:$B$155,КФК!$A$2:$A$61,КФК!$E$2:$E$61)</f>
        <v>Орехово-Зуево</v>
      </c>
      <c r="D57" t="s">
        <v>29</v>
      </c>
      <c r="E57" t="s">
        <v>177</v>
      </c>
      <c r="F57" t="s">
        <v>177</v>
      </c>
      <c r="G57">
        <v>1971</v>
      </c>
      <c r="H57" t="s">
        <v>15</v>
      </c>
      <c r="I57" s="34">
        <v>0</v>
      </c>
      <c r="J57" t="s">
        <v>175</v>
      </c>
      <c r="K57" t="s">
        <v>176</v>
      </c>
      <c r="L57" t="s">
        <v>82</v>
      </c>
      <c r="M57">
        <v>55</v>
      </c>
      <c r="N57">
        <v>1</v>
      </c>
      <c r="O57">
        <v>1</v>
      </c>
    </row>
    <row r="58" spans="1:15" ht="15">
      <c r="A58">
        <v>153</v>
      </c>
      <c r="B58">
        <v>23</v>
      </c>
      <c r="C58" s="3" t="str">
        <f>LOOKUP(Заявки!$B$2:$B$155,КФК!$A$2:$A$61,КФК!$E$2:$E$61)</f>
        <v>Орехово-Зуево</v>
      </c>
      <c r="D58" t="s">
        <v>29</v>
      </c>
      <c r="E58" t="s">
        <v>178</v>
      </c>
      <c r="F58" t="s">
        <v>178</v>
      </c>
      <c r="G58">
        <v>1988</v>
      </c>
      <c r="H58" t="s">
        <v>21</v>
      </c>
      <c r="I58" s="34">
        <v>0</v>
      </c>
      <c r="J58" t="s">
        <v>175</v>
      </c>
      <c r="K58" t="s">
        <v>176</v>
      </c>
      <c r="L58" t="s">
        <v>82</v>
      </c>
      <c r="M58">
        <v>55</v>
      </c>
      <c r="N58">
        <v>1</v>
      </c>
      <c r="O58">
        <v>1</v>
      </c>
    </row>
    <row r="59" spans="1:15" ht="15">
      <c r="A59">
        <v>154</v>
      </c>
      <c r="B59">
        <v>29</v>
      </c>
      <c r="C59" s="3" t="str">
        <f>LOOKUP(Заявки!$B$2:$B$155,КФК!$A$2:$A$61,КФК!$E$2:$E$61)</f>
        <v>Клин</v>
      </c>
      <c r="D59" t="s">
        <v>29</v>
      </c>
      <c r="E59" t="s">
        <v>180</v>
      </c>
      <c r="F59" t="s">
        <v>181</v>
      </c>
      <c r="G59">
        <v>1985</v>
      </c>
      <c r="H59" t="s">
        <v>15</v>
      </c>
      <c r="I59" s="34">
        <v>0.001388888888888889</v>
      </c>
      <c r="J59" t="s">
        <v>182</v>
      </c>
      <c r="K59">
        <v>89057536602</v>
      </c>
      <c r="L59" t="s">
        <v>183</v>
      </c>
      <c r="M59">
        <v>56</v>
      </c>
      <c r="N59">
        <v>1</v>
      </c>
      <c r="O59">
        <v>1</v>
      </c>
    </row>
    <row r="60" spans="1:15" ht="15">
      <c r="A60">
        <v>155</v>
      </c>
      <c r="B60">
        <v>29</v>
      </c>
      <c r="C60" s="3" t="str">
        <f>LOOKUP(Заявки!$B$2:$B$155,КФК!$A$2:$A$61,КФК!$E$2:$E$61)</f>
        <v>Клин</v>
      </c>
      <c r="D60" t="s">
        <v>29</v>
      </c>
      <c r="E60" t="s">
        <v>184</v>
      </c>
      <c r="F60" t="s">
        <v>185</v>
      </c>
      <c r="G60">
        <v>1989</v>
      </c>
      <c r="H60" t="s">
        <v>15</v>
      </c>
      <c r="I60" s="34">
        <v>0.001388888888888889</v>
      </c>
      <c r="J60" t="s">
        <v>182</v>
      </c>
      <c r="K60">
        <v>89057536602</v>
      </c>
      <c r="L60" t="s">
        <v>183</v>
      </c>
      <c r="M60">
        <v>56</v>
      </c>
      <c r="N60">
        <v>1</v>
      </c>
      <c r="O60">
        <v>1</v>
      </c>
    </row>
    <row r="61" spans="1:15" ht="15">
      <c r="A61">
        <v>156</v>
      </c>
      <c r="B61">
        <v>29</v>
      </c>
      <c r="C61" s="3" t="str">
        <f>LOOKUP(Заявки!$B$2:$B$155,КФК!$A$2:$A$61,КФК!$E$2:$E$61)</f>
        <v>Клин</v>
      </c>
      <c r="D61" t="s">
        <v>29</v>
      </c>
      <c r="E61" t="s">
        <v>186</v>
      </c>
      <c r="F61" t="s">
        <v>187</v>
      </c>
      <c r="G61">
        <v>1989</v>
      </c>
      <c r="H61" t="s">
        <v>21</v>
      </c>
      <c r="I61" s="34">
        <v>0.001388888888888889</v>
      </c>
      <c r="J61" t="s">
        <v>182</v>
      </c>
      <c r="K61">
        <v>89057536602</v>
      </c>
      <c r="L61" t="s">
        <v>183</v>
      </c>
      <c r="M61">
        <v>56</v>
      </c>
      <c r="N61">
        <v>1</v>
      </c>
      <c r="O61">
        <v>1</v>
      </c>
    </row>
    <row r="62" spans="1:15" ht="15">
      <c r="A62">
        <v>159</v>
      </c>
      <c r="B62">
        <v>14</v>
      </c>
      <c r="C62" s="3" t="str">
        <f>LOOKUP(Заявки!$B$2:$B$155,КФК!$A$2:$A$61,КФК!$E$2:$E$61)</f>
        <v>Одинцово</v>
      </c>
      <c r="D62" t="s">
        <v>29</v>
      </c>
      <c r="E62" t="s">
        <v>189</v>
      </c>
      <c r="F62" t="s">
        <v>190</v>
      </c>
      <c r="G62">
        <v>1975</v>
      </c>
      <c r="H62" t="s">
        <v>15</v>
      </c>
      <c r="I62" s="34">
        <v>0.0009259259259259259</v>
      </c>
      <c r="J62" t="s">
        <v>191</v>
      </c>
      <c r="K62" t="s">
        <v>192</v>
      </c>
      <c r="L62" t="s">
        <v>193</v>
      </c>
      <c r="M62">
        <v>59</v>
      </c>
      <c r="N62">
        <v>1</v>
      </c>
      <c r="O62">
        <v>1</v>
      </c>
    </row>
    <row r="63" spans="1:15" ht="15">
      <c r="A63">
        <v>160</v>
      </c>
      <c r="B63">
        <v>14</v>
      </c>
      <c r="C63" s="3" t="str">
        <f>LOOKUP(Заявки!$B$2:$B$155,КФК!$A$2:$A$61,КФК!$E$2:$E$61)</f>
        <v>Одинцово</v>
      </c>
      <c r="D63" t="s">
        <v>29</v>
      </c>
      <c r="E63" t="s">
        <v>194</v>
      </c>
      <c r="F63" t="s">
        <v>195</v>
      </c>
      <c r="G63">
        <v>1988</v>
      </c>
      <c r="H63" t="s">
        <v>15</v>
      </c>
      <c r="I63" s="34">
        <v>0.0010416666666666667</v>
      </c>
      <c r="J63" t="s">
        <v>191</v>
      </c>
      <c r="K63" t="s">
        <v>192</v>
      </c>
      <c r="L63" t="s">
        <v>193</v>
      </c>
      <c r="M63">
        <v>59</v>
      </c>
      <c r="N63">
        <v>1</v>
      </c>
      <c r="O63">
        <v>1</v>
      </c>
    </row>
    <row r="64" spans="1:15" ht="15">
      <c r="A64">
        <v>161</v>
      </c>
      <c r="B64">
        <v>14</v>
      </c>
      <c r="C64" s="3" t="str">
        <f>LOOKUP(Заявки!$B$2:$B$155,КФК!$A$2:$A$61,КФК!$E$2:$E$61)</f>
        <v>Одинцово</v>
      </c>
      <c r="D64" t="s">
        <v>29</v>
      </c>
      <c r="E64" t="s">
        <v>196</v>
      </c>
      <c r="F64" t="s">
        <v>197</v>
      </c>
      <c r="G64">
        <v>1986</v>
      </c>
      <c r="H64" t="s">
        <v>21</v>
      </c>
      <c r="I64" s="34">
        <v>0.000650462962962963</v>
      </c>
      <c r="J64" t="s">
        <v>191</v>
      </c>
      <c r="K64" t="s">
        <v>192</v>
      </c>
      <c r="L64" t="s">
        <v>193</v>
      </c>
      <c r="M64">
        <v>59</v>
      </c>
      <c r="N64">
        <v>1</v>
      </c>
      <c r="O64">
        <v>1</v>
      </c>
    </row>
    <row r="65" spans="1:15" ht="15">
      <c r="A65">
        <v>162</v>
      </c>
      <c r="B65">
        <v>13</v>
      </c>
      <c r="C65" s="3" t="str">
        <f>LOOKUP(Заявки!$B$2:$B$155,КФК!$A$2:$A$61,КФК!$E$2:$E$61)</f>
        <v>Коломна</v>
      </c>
      <c r="D65" t="s">
        <v>29</v>
      </c>
      <c r="E65" t="s">
        <v>199</v>
      </c>
      <c r="F65" t="s">
        <v>200</v>
      </c>
      <c r="G65">
        <v>1987</v>
      </c>
      <c r="H65" t="s">
        <v>15</v>
      </c>
      <c r="I65" s="34">
        <v>0</v>
      </c>
      <c r="J65" t="s">
        <v>201</v>
      </c>
      <c r="K65">
        <v>89163317932</v>
      </c>
      <c r="L65" t="s">
        <v>202</v>
      </c>
      <c r="M65">
        <v>60</v>
      </c>
      <c r="N65">
        <v>1</v>
      </c>
      <c r="O65">
        <v>1</v>
      </c>
    </row>
    <row r="66" spans="1:15" ht="15">
      <c r="A66">
        <v>163</v>
      </c>
      <c r="B66">
        <v>13</v>
      </c>
      <c r="C66" s="3" t="str">
        <f>LOOKUP(Заявки!$B$2:$B$155,КФК!$A$2:$A$61,КФК!$E$2:$E$61)</f>
        <v>Коломна</v>
      </c>
      <c r="D66" t="s">
        <v>29</v>
      </c>
      <c r="E66" t="s">
        <v>203</v>
      </c>
      <c r="F66" t="s">
        <v>474</v>
      </c>
      <c r="G66">
        <v>1980</v>
      </c>
      <c r="H66" t="s">
        <v>15</v>
      </c>
      <c r="I66" s="34">
        <v>0</v>
      </c>
      <c r="J66" t="s">
        <v>201</v>
      </c>
      <c r="K66">
        <v>89163317932</v>
      </c>
      <c r="L66" t="s">
        <v>202</v>
      </c>
      <c r="M66">
        <v>60</v>
      </c>
      <c r="N66">
        <v>1</v>
      </c>
      <c r="O66">
        <v>1</v>
      </c>
    </row>
    <row r="67" spans="1:15" ht="15">
      <c r="A67">
        <v>164</v>
      </c>
      <c r="B67">
        <v>13</v>
      </c>
      <c r="C67" s="3" t="str">
        <f>LOOKUP(Заявки!$B$2:$B$155,КФК!$A$2:$A$61,КФК!$E$2:$E$61)</f>
        <v>Коломна</v>
      </c>
      <c r="D67" t="s">
        <v>29</v>
      </c>
      <c r="E67" t="s">
        <v>204</v>
      </c>
      <c r="F67" t="s">
        <v>475</v>
      </c>
      <c r="G67">
        <v>1978</v>
      </c>
      <c r="H67" t="s">
        <v>21</v>
      </c>
      <c r="I67" s="34">
        <v>0</v>
      </c>
      <c r="J67" t="s">
        <v>201</v>
      </c>
      <c r="K67">
        <v>89163317932</v>
      </c>
      <c r="L67" t="s">
        <v>202</v>
      </c>
      <c r="M67">
        <v>60</v>
      </c>
      <c r="N67">
        <v>1</v>
      </c>
      <c r="O67">
        <v>1</v>
      </c>
    </row>
    <row r="68" spans="1:15" ht="15">
      <c r="A68">
        <v>165</v>
      </c>
      <c r="B68">
        <v>28</v>
      </c>
      <c r="C68" s="3" t="str">
        <f>LOOKUP(Заявки!$B$2:$B$155,КФК!$A$2:$A$61,КФК!$E$2:$E$61)</f>
        <v>Егорьевск</v>
      </c>
      <c r="D68" t="s">
        <v>29</v>
      </c>
      <c r="E68" t="s">
        <v>206</v>
      </c>
      <c r="F68" t="s">
        <v>207</v>
      </c>
      <c r="G68">
        <v>1969</v>
      </c>
      <c r="H68" t="s">
        <v>15</v>
      </c>
      <c r="I68" s="34">
        <v>0</v>
      </c>
      <c r="J68" t="s">
        <v>206</v>
      </c>
      <c r="K68">
        <v>84964044491</v>
      </c>
      <c r="L68" t="s">
        <v>208</v>
      </c>
      <c r="M68">
        <v>61</v>
      </c>
      <c r="O68">
        <v>1</v>
      </c>
    </row>
    <row r="69" spans="1:15" ht="15">
      <c r="A69">
        <v>166</v>
      </c>
      <c r="B69">
        <v>28</v>
      </c>
      <c r="C69" s="3" t="str">
        <f>LOOKUP(Заявки!$B$2:$B$155,КФК!$A$2:$A$61,КФК!$E$2:$E$61)</f>
        <v>Егорьевск</v>
      </c>
      <c r="D69" t="s">
        <v>29</v>
      </c>
      <c r="E69" t="s">
        <v>209</v>
      </c>
      <c r="F69" t="s">
        <v>210</v>
      </c>
      <c r="G69">
        <v>1981</v>
      </c>
      <c r="H69" t="s">
        <v>15</v>
      </c>
      <c r="I69" s="34">
        <v>0</v>
      </c>
      <c r="J69" t="s">
        <v>206</v>
      </c>
      <c r="K69">
        <v>84964044491</v>
      </c>
      <c r="L69" t="s">
        <v>208</v>
      </c>
      <c r="M69">
        <v>61</v>
      </c>
      <c r="O69">
        <v>1</v>
      </c>
    </row>
    <row r="70" spans="1:15" ht="15">
      <c r="A70">
        <v>167</v>
      </c>
      <c r="B70">
        <v>28</v>
      </c>
      <c r="C70" s="3" t="str">
        <f>LOOKUP(Заявки!$B$2:$B$155,КФК!$A$2:$A$61,КФК!$E$2:$E$61)</f>
        <v>Егорьевск</v>
      </c>
      <c r="D70" t="s">
        <v>29</v>
      </c>
      <c r="E70" t="s">
        <v>211</v>
      </c>
      <c r="F70" t="s">
        <v>212</v>
      </c>
      <c r="G70">
        <v>1986</v>
      </c>
      <c r="H70" t="s">
        <v>21</v>
      </c>
      <c r="I70" s="34">
        <v>0</v>
      </c>
      <c r="J70" t="s">
        <v>206</v>
      </c>
      <c r="K70">
        <v>84964044491</v>
      </c>
      <c r="L70" t="s">
        <v>208</v>
      </c>
      <c r="M70">
        <v>61</v>
      </c>
      <c r="O70">
        <v>1</v>
      </c>
    </row>
    <row r="71" spans="1:15" ht="15">
      <c r="A71">
        <v>186</v>
      </c>
      <c r="B71">
        <v>36</v>
      </c>
      <c r="C71" s="3" t="str">
        <f>LOOKUP(Заявки!$B$2:$B$155,КФК!$A$2:$A$61,КФК!$E$2:$E$61)</f>
        <v>П.-Посад</v>
      </c>
      <c r="D71" t="s">
        <v>29</v>
      </c>
      <c r="E71" t="s">
        <v>214</v>
      </c>
      <c r="F71" t="s">
        <v>215</v>
      </c>
      <c r="G71">
        <v>1972</v>
      </c>
      <c r="H71" t="s">
        <v>15</v>
      </c>
      <c r="I71" s="34">
        <v>0</v>
      </c>
      <c r="J71" t="s">
        <v>216</v>
      </c>
      <c r="K71">
        <v>89266686988</v>
      </c>
      <c r="L71" t="s">
        <v>217</v>
      </c>
      <c r="M71">
        <v>68</v>
      </c>
      <c r="N71">
        <v>1</v>
      </c>
      <c r="O71">
        <v>1</v>
      </c>
    </row>
    <row r="72" spans="1:15" ht="15">
      <c r="A72">
        <v>187</v>
      </c>
      <c r="B72">
        <v>36</v>
      </c>
      <c r="C72" s="3" t="str">
        <f>LOOKUP(Заявки!$B$2:$B$155,КФК!$A$2:$A$61,КФК!$E$2:$E$61)</f>
        <v>П.-Посад</v>
      </c>
      <c r="D72" t="s">
        <v>29</v>
      </c>
      <c r="E72" t="s">
        <v>218</v>
      </c>
      <c r="F72" t="s">
        <v>219</v>
      </c>
      <c r="G72">
        <v>1966</v>
      </c>
      <c r="H72" t="s">
        <v>15</v>
      </c>
      <c r="I72" s="34">
        <v>0</v>
      </c>
      <c r="J72" t="s">
        <v>216</v>
      </c>
      <c r="K72">
        <v>89266686988</v>
      </c>
      <c r="L72" t="s">
        <v>217</v>
      </c>
      <c r="M72">
        <v>68</v>
      </c>
      <c r="N72">
        <v>1</v>
      </c>
      <c r="O72">
        <v>1</v>
      </c>
    </row>
    <row r="73" spans="1:15" ht="15">
      <c r="A73">
        <v>188</v>
      </c>
      <c r="B73">
        <v>36</v>
      </c>
      <c r="C73" s="3" t="str">
        <f>LOOKUP(Заявки!$B$2:$B$155,КФК!$A$2:$A$61,КФК!$E$2:$E$61)</f>
        <v>П.-Посад</v>
      </c>
      <c r="D73" t="s">
        <v>29</v>
      </c>
      <c r="E73" t="s">
        <v>216</v>
      </c>
      <c r="F73" t="s">
        <v>220</v>
      </c>
      <c r="G73">
        <v>1987</v>
      </c>
      <c r="H73" t="s">
        <v>21</v>
      </c>
      <c r="I73" s="34">
        <v>0</v>
      </c>
      <c r="J73" t="s">
        <v>216</v>
      </c>
      <c r="K73">
        <v>89266686988</v>
      </c>
      <c r="L73" t="s">
        <v>217</v>
      </c>
      <c r="M73">
        <v>68</v>
      </c>
      <c r="N73">
        <v>1</v>
      </c>
      <c r="O73">
        <v>1</v>
      </c>
    </row>
    <row r="74" spans="1:15" ht="15">
      <c r="A74">
        <v>189</v>
      </c>
      <c r="B74">
        <v>25</v>
      </c>
      <c r="C74" s="3" t="str">
        <f>LOOKUP(Заявки!$B$2:$B$155,КФК!$A$2:$A$61,КФК!$E$2:$E$61)</f>
        <v>Дмитров</v>
      </c>
      <c r="D74" t="s">
        <v>29</v>
      </c>
      <c r="E74" t="s">
        <v>105</v>
      </c>
      <c r="F74" t="s">
        <v>106</v>
      </c>
      <c r="G74">
        <v>1972</v>
      </c>
      <c r="H74" t="s">
        <v>15</v>
      </c>
      <c r="I74" s="34">
        <v>1.539351851851852E-05</v>
      </c>
      <c r="J74" t="s">
        <v>107</v>
      </c>
      <c r="K74" t="s">
        <v>108</v>
      </c>
      <c r="L74" t="s">
        <v>109</v>
      </c>
      <c r="M74">
        <v>69</v>
      </c>
      <c r="N74">
        <v>1</v>
      </c>
      <c r="O74">
        <v>1</v>
      </c>
    </row>
    <row r="75" spans="1:15" ht="15">
      <c r="A75">
        <v>190</v>
      </c>
      <c r="B75">
        <v>25</v>
      </c>
      <c r="C75" s="3" t="str">
        <f>LOOKUP(Заявки!$B$2:$B$155,КФК!$A$2:$A$61,КФК!$E$2:$E$61)</f>
        <v>Дмитров</v>
      </c>
      <c r="D75" t="s">
        <v>29</v>
      </c>
      <c r="E75" t="s">
        <v>221</v>
      </c>
      <c r="F75" t="s">
        <v>466</v>
      </c>
      <c r="G75">
        <v>1975</v>
      </c>
      <c r="H75" t="s">
        <v>15</v>
      </c>
      <c r="I75" s="34">
        <v>1.1574074074074073E-05</v>
      </c>
      <c r="J75" t="s">
        <v>107</v>
      </c>
      <c r="K75" t="s">
        <v>108</v>
      </c>
      <c r="L75" t="s">
        <v>109</v>
      </c>
      <c r="M75">
        <v>69</v>
      </c>
      <c r="N75">
        <v>1</v>
      </c>
      <c r="O75">
        <v>1</v>
      </c>
    </row>
    <row r="76" spans="1:15" ht="15">
      <c r="A76">
        <v>191</v>
      </c>
      <c r="B76">
        <v>25</v>
      </c>
      <c r="C76" s="3" t="str">
        <f>LOOKUP(Заявки!$B$2:$B$155,КФК!$A$2:$A$61,КФК!$E$2:$E$61)</f>
        <v>Дмитров</v>
      </c>
      <c r="D76" t="s">
        <v>29</v>
      </c>
      <c r="E76" t="s">
        <v>110</v>
      </c>
      <c r="F76" t="s">
        <v>111</v>
      </c>
      <c r="G76">
        <v>1979</v>
      </c>
      <c r="H76" t="s">
        <v>21</v>
      </c>
      <c r="I76" s="34">
        <v>3.7037037037037033E-06</v>
      </c>
      <c r="J76" t="s">
        <v>107</v>
      </c>
      <c r="K76" t="s">
        <v>108</v>
      </c>
      <c r="L76" t="s">
        <v>109</v>
      </c>
      <c r="M76">
        <v>69</v>
      </c>
      <c r="N76">
        <v>1</v>
      </c>
      <c r="O76">
        <v>1</v>
      </c>
    </row>
    <row r="77" spans="1:15" ht="15">
      <c r="A77">
        <v>192</v>
      </c>
      <c r="B77">
        <v>59</v>
      </c>
      <c r="C77" s="3" t="str">
        <f>LOOKUP(Заявки!$B$2:$B$155,КФК!$A$2:$A$61,КФК!$E$2:$E$61)</f>
        <v>КФК-5 (ОСН)</v>
      </c>
      <c r="D77" t="s">
        <v>401</v>
      </c>
      <c r="E77" t="s">
        <v>222</v>
      </c>
      <c r="F77" t="s">
        <v>223</v>
      </c>
      <c r="G77">
        <v>1964</v>
      </c>
      <c r="H77" t="s">
        <v>15</v>
      </c>
      <c r="I77" s="34">
        <v>0.0010416666666666667</v>
      </c>
      <c r="J77" t="s">
        <v>224</v>
      </c>
      <c r="K77" t="s">
        <v>225</v>
      </c>
      <c r="L77" t="s">
        <v>226</v>
      </c>
      <c r="M77">
        <v>70</v>
      </c>
      <c r="N77">
        <v>1</v>
      </c>
      <c r="O77">
        <v>1</v>
      </c>
    </row>
    <row r="78" spans="1:15" ht="15">
      <c r="A78">
        <v>193</v>
      </c>
      <c r="B78">
        <v>59</v>
      </c>
      <c r="C78" s="3" t="str">
        <f>LOOKUP(Заявки!$B$2:$B$155,КФК!$A$2:$A$61,КФК!$E$2:$E$61)</f>
        <v>КФК-5 (ОСН)</v>
      </c>
      <c r="D78" t="s">
        <v>401</v>
      </c>
      <c r="E78" t="s">
        <v>227</v>
      </c>
      <c r="F78" t="s">
        <v>228</v>
      </c>
      <c r="G78">
        <v>1973</v>
      </c>
      <c r="H78" t="s">
        <v>15</v>
      </c>
      <c r="I78" s="34">
        <v>0.0008101851851851852</v>
      </c>
      <c r="J78" t="s">
        <v>224</v>
      </c>
      <c r="K78" t="s">
        <v>225</v>
      </c>
      <c r="L78" t="s">
        <v>226</v>
      </c>
      <c r="M78">
        <v>70</v>
      </c>
      <c r="N78">
        <v>1</v>
      </c>
      <c r="O78">
        <v>1</v>
      </c>
    </row>
    <row r="79" spans="1:15" ht="15">
      <c r="A79">
        <v>194</v>
      </c>
      <c r="B79">
        <v>59</v>
      </c>
      <c r="C79" s="3" t="str">
        <f>LOOKUP(Заявки!$B$2:$B$155,КФК!$A$2:$A$61,КФК!$E$2:$E$61)</f>
        <v>КФК-5 (ОСН)</v>
      </c>
      <c r="D79" t="s">
        <v>401</v>
      </c>
      <c r="E79" t="s">
        <v>229</v>
      </c>
      <c r="F79" t="s">
        <v>230</v>
      </c>
      <c r="G79">
        <v>1993</v>
      </c>
      <c r="H79" t="s">
        <v>21</v>
      </c>
      <c r="I79" s="34">
        <v>0.0004629629629629629</v>
      </c>
      <c r="J79" t="s">
        <v>224</v>
      </c>
      <c r="K79" t="s">
        <v>225</v>
      </c>
      <c r="L79" t="s">
        <v>226</v>
      </c>
      <c r="M79">
        <v>70</v>
      </c>
      <c r="N79">
        <v>1</v>
      </c>
      <c r="O79">
        <v>1</v>
      </c>
    </row>
    <row r="80" spans="1:15" ht="15">
      <c r="A80">
        <v>195</v>
      </c>
      <c r="B80">
        <v>6</v>
      </c>
      <c r="C80" s="3" t="str">
        <f>LOOKUP(Заявки!$B$2:$B$155,КФК!$A$2:$A$61,КФК!$E$2:$E$61)</f>
        <v>КФК-10 МОФ</v>
      </c>
      <c r="D80" t="s">
        <v>29</v>
      </c>
      <c r="E80" t="s">
        <v>232</v>
      </c>
      <c r="F80" t="s">
        <v>232</v>
      </c>
      <c r="G80">
        <v>1992</v>
      </c>
      <c r="H80" t="s">
        <v>15</v>
      </c>
      <c r="I80" s="34">
        <v>0</v>
      </c>
      <c r="J80" t="s">
        <v>80</v>
      </c>
      <c r="K80" t="s">
        <v>233</v>
      </c>
      <c r="L80" t="s">
        <v>82</v>
      </c>
      <c r="M80">
        <v>71</v>
      </c>
      <c r="N80">
        <v>1</v>
      </c>
      <c r="O80">
        <v>1</v>
      </c>
    </row>
    <row r="81" spans="1:15" ht="15">
      <c r="A81">
        <v>196</v>
      </c>
      <c r="B81">
        <v>6</v>
      </c>
      <c r="C81" s="3" t="str">
        <f>LOOKUP(Заявки!$B$2:$B$155,КФК!$A$2:$A$61,КФК!$E$2:$E$61)</f>
        <v>КФК-10 МОФ</v>
      </c>
      <c r="D81" t="s">
        <v>29</v>
      </c>
      <c r="E81" t="s">
        <v>234</v>
      </c>
      <c r="F81" t="s">
        <v>234</v>
      </c>
      <c r="G81">
        <v>1992</v>
      </c>
      <c r="H81" t="s">
        <v>15</v>
      </c>
      <c r="I81" s="34">
        <v>0</v>
      </c>
      <c r="J81" t="s">
        <v>80</v>
      </c>
      <c r="K81" t="s">
        <v>233</v>
      </c>
      <c r="L81" t="s">
        <v>82</v>
      </c>
      <c r="M81">
        <v>71</v>
      </c>
      <c r="N81">
        <v>1</v>
      </c>
      <c r="O81">
        <v>1</v>
      </c>
    </row>
    <row r="82" spans="1:15" ht="15">
      <c r="A82">
        <v>197</v>
      </c>
      <c r="B82">
        <v>6</v>
      </c>
      <c r="C82" s="3" t="str">
        <f>LOOKUP(Заявки!$B$2:$B$155,КФК!$A$2:$A$61,КФК!$E$2:$E$61)</f>
        <v>КФК-10 МОФ</v>
      </c>
      <c r="D82" t="s">
        <v>29</v>
      </c>
      <c r="E82" t="s">
        <v>235</v>
      </c>
      <c r="F82" t="s">
        <v>235</v>
      </c>
      <c r="G82">
        <v>1992</v>
      </c>
      <c r="H82" t="s">
        <v>21</v>
      </c>
      <c r="I82" s="34">
        <v>0</v>
      </c>
      <c r="J82" t="s">
        <v>80</v>
      </c>
      <c r="K82" t="s">
        <v>233</v>
      </c>
      <c r="L82" t="s">
        <v>82</v>
      </c>
      <c r="M82">
        <v>71</v>
      </c>
      <c r="N82">
        <v>1</v>
      </c>
      <c r="O82">
        <v>1</v>
      </c>
    </row>
    <row r="83" spans="1:15" ht="15">
      <c r="A83">
        <v>198</v>
      </c>
      <c r="B83">
        <v>6</v>
      </c>
      <c r="C83" s="3" t="str">
        <f>LOOKUP(Заявки!$B$2:$B$155,КФК!$A$2:$A$61,КФК!$E$2:$E$61)</f>
        <v>КФК-10 МОФ</v>
      </c>
      <c r="D83" t="s">
        <v>13</v>
      </c>
      <c r="E83" t="s">
        <v>237</v>
      </c>
      <c r="F83" t="s">
        <v>237</v>
      </c>
      <c r="G83">
        <v>1992</v>
      </c>
      <c r="H83" t="s">
        <v>21</v>
      </c>
      <c r="I83" s="34">
        <v>0</v>
      </c>
      <c r="J83" t="s">
        <v>80</v>
      </c>
      <c r="K83" t="s">
        <v>233</v>
      </c>
      <c r="L83" t="s">
        <v>82</v>
      </c>
      <c r="M83">
        <v>72</v>
      </c>
      <c r="N83">
        <v>1</v>
      </c>
      <c r="O83">
        <v>1</v>
      </c>
    </row>
    <row r="84" spans="1:15" ht="15">
      <c r="A84">
        <v>199</v>
      </c>
      <c r="B84">
        <v>30</v>
      </c>
      <c r="C84" s="3" t="str">
        <f>LOOKUP(Заявки!$B$2:$B$155,КФК!$A$2:$A$61,КФК!$E$2:$E$61)</f>
        <v>Истра</v>
      </c>
      <c r="D84" t="s">
        <v>13</v>
      </c>
      <c r="E84" t="s">
        <v>239</v>
      </c>
      <c r="F84" t="s">
        <v>240</v>
      </c>
      <c r="G84">
        <v>1987</v>
      </c>
      <c r="H84" t="s">
        <v>15</v>
      </c>
      <c r="I84" s="34">
        <v>0.0014097222222222221</v>
      </c>
      <c r="J84" t="s">
        <v>239</v>
      </c>
      <c r="K84" t="s">
        <v>241</v>
      </c>
      <c r="L84" t="s">
        <v>242</v>
      </c>
      <c r="M84">
        <v>73</v>
      </c>
      <c r="N84">
        <v>1</v>
      </c>
      <c r="O84">
        <v>1</v>
      </c>
    </row>
    <row r="85" spans="1:15" ht="15">
      <c r="A85">
        <v>200</v>
      </c>
      <c r="B85">
        <v>30</v>
      </c>
      <c r="C85" s="3" t="str">
        <f>LOOKUP(Заявки!$B$2:$B$155,КФК!$A$2:$A$61,КФК!$E$2:$E$61)</f>
        <v>Истра</v>
      </c>
      <c r="D85" t="s">
        <v>13</v>
      </c>
      <c r="E85" t="s">
        <v>243</v>
      </c>
      <c r="F85" t="s">
        <v>244</v>
      </c>
      <c r="G85">
        <v>1977</v>
      </c>
      <c r="H85" t="s">
        <v>21</v>
      </c>
      <c r="I85" s="34">
        <v>0.0016203703703703703</v>
      </c>
      <c r="J85" t="s">
        <v>239</v>
      </c>
      <c r="K85" t="s">
        <v>241</v>
      </c>
      <c r="L85" t="s">
        <v>242</v>
      </c>
      <c r="M85">
        <v>73</v>
      </c>
      <c r="N85">
        <v>1</v>
      </c>
      <c r="O85">
        <v>1</v>
      </c>
    </row>
    <row r="86" spans="1:15" ht="15">
      <c r="A86">
        <v>201</v>
      </c>
      <c r="B86">
        <v>30</v>
      </c>
      <c r="C86" s="3" t="str">
        <f>LOOKUP(Заявки!$B$2:$B$155,КФК!$A$2:$A$61,КФК!$E$2:$E$61)</f>
        <v>Истра</v>
      </c>
      <c r="D86" t="s">
        <v>13</v>
      </c>
      <c r="E86" t="s">
        <v>245</v>
      </c>
      <c r="F86" t="s">
        <v>246</v>
      </c>
      <c r="G86">
        <v>1989</v>
      </c>
      <c r="H86" t="s">
        <v>21</v>
      </c>
      <c r="I86" s="34">
        <v>0.0010648148148148147</v>
      </c>
      <c r="J86" t="s">
        <v>239</v>
      </c>
      <c r="K86" t="s">
        <v>241</v>
      </c>
      <c r="L86" t="s">
        <v>242</v>
      </c>
      <c r="M86">
        <v>73</v>
      </c>
      <c r="N86">
        <v>1</v>
      </c>
      <c r="O86">
        <v>1</v>
      </c>
    </row>
    <row r="87" spans="1:15" ht="15">
      <c r="A87">
        <v>202</v>
      </c>
      <c r="B87">
        <v>52</v>
      </c>
      <c r="C87" s="3" t="str">
        <f>LOOKUP(Заявки!$B$2:$B$155,КФК!$A$2:$A$61,КФК!$E$2:$E$61)</f>
        <v>Жуковский</v>
      </c>
      <c r="D87" t="s">
        <v>29</v>
      </c>
      <c r="E87" t="s">
        <v>248</v>
      </c>
      <c r="F87" t="s">
        <v>452</v>
      </c>
      <c r="G87">
        <v>1985</v>
      </c>
      <c r="H87" t="s">
        <v>15</v>
      </c>
      <c r="I87" s="34">
        <v>0</v>
      </c>
      <c r="J87" t="s">
        <v>249</v>
      </c>
      <c r="K87" t="s">
        <v>250</v>
      </c>
      <c r="L87" t="s">
        <v>251</v>
      </c>
      <c r="M87">
        <v>74</v>
      </c>
      <c r="N87">
        <v>1</v>
      </c>
      <c r="O87">
        <v>1</v>
      </c>
    </row>
    <row r="88" spans="1:15" ht="15">
      <c r="A88">
        <v>203</v>
      </c>
      <c r="B88">
        <v>52</v>
      </c>
      <c r="C88" s="3" t="str">
        <f>LOOKUP(Заявки!$B$2:$B$155,КФК!$A$2:$A$61,КФК!$E$2:$E$61)</f>
        <v>Жуковский</v>
      </c>
      <c r="D88" t="s">
        <v>29</v>
      </c>
      <c r="E88" t="s">
        <v>252</v>
      </c>
      <c r="F88" t="s">
        <v>253</v>
      </c>
      <c r="G88">
        <v>1989</v>
      </c>
      <c r="H88" t="s">
        <v>15</v>
      </c>
      <c r="I88" s="34">
        <v>0</v>
      </c>
      <c r="J88" t="s">
        <v>249</v>
      </c>
      <c r="K88" t="s">
        <v>250</v>
      </c>
      <c r="L88" t="s">
        <v>251</v>
      </c>
      <c r="M88">
        <v>74</v>
      </c>
      <c r="N88" t="s">
        <v>453</v>
      </c>
      <c r="O88">
        <v>1</v>
      </c>
    </row>
    <row r="89" spans="1:15" ht="15">
      <c r="A89">
        <v>204</v>
      </c>
      <c r="B89">
        <v>52</v>
      </c>
      <c r="C89" s="3" t="str">
        <f>LOOKUP(Заявки!$B$2:$B$155,КФК!$A$2:$A$61,КФК!$E$2:$E$61)</f>
        <v>Жуковский</v>
      </c>
      <c r="D89" t="s">
        <v>29</v>
      </c>
      <c r="E89" t="s">
        <v>254</v>
      </c>
      <c r="F89" t="s">
        <v>255</v>
      </c>
      <c r="G89">
        <v>1987</v>
      </c>
      <c r="H89" t="s">
        <v>21</v>
      </c>
      <c r="I89" s="34">
        <v>0</v>
      </c>
      <c r="J89" t="s">
        <v>249</v>
      </c>
      <c r="K89" t="s">
        <v>250</v>
      </c>
      <c r="L89" t="s">
        <v>251</v>
      </c>
      <c r="M89">
        <v>74</v>
      </c>
      <c r="N89">
        <v>1</v>
      </c>
      <c r="O89">
        <v>1</v>
      </c>
    </row>
    <row r="90" spans="1:15" ht="15">
      <c r="A90">
        <v>205</v>
      </c>
      <c r="B90">
        <v>39</v>
      </c>
      <c r="C90" s="3" t="str">
        <f>LOOKUP(Заявки!$B$2:$B$155,КФК!$A$2:$A$61,КФК!$E$2:$E$61)</f>
        <v>Химки</v>
      </c>
      <c r="D90" t="s">
        <v>29</v>
      </c>
      <c r="E90" t="s">
        <v>290</v>
      </c>
      <c r="F90" t="s">
        <v>290</v>
      </c>
      <c r="G90">
        <v>1988</v>
      </c>
      <c r="H90" t="s">
        <v>15</v>
      </c>
      <c r="I90" s="34">
        <v>0</v>
      </c>
      <c r="J90" t="s">
        <v>291</v>
      </c>
      <c r="K90" t="s">
        <v>292</v>
      </c>
      <c r="L90" t="s">
        <v>148</v>
      </c>
      <c r="M90">
        <v>75</v>
      </c>
      <c r="N90">
        <v>1</v>
      </c>
      <c r="O90">
        <v>1</v>
      </c>
    </row>
    <row r="91" spans="1:15" ht="15">
      <c r="A91">
        <v>206</v>
      </c>
      <c r="B91">
        <v>39</v>
      </c>
      <c r="C91" s="3" t="str">
        <f>LOOKUP(Заявки!$B$2:$B$155,КФК!$A$2:$A$61,КФК!$E$2:$E$61)</f>
        <v>Химки</v>
      </c>
      <c r="D91" t="s">
        <v>29</v>
      </c>
      <c r="E91" t="s">
        <v>293</v>
      </c>
      <c r="F91" t="s">
        <v>293</v>
      </c>
      <c r="G91">
        <v>1988</v>
      </c>
      <c r="H91" t="s">
        <v>15</v>
      </c>
      <c r="I91" s="34">
        <v>0</v>
      </c>
      <c r="J91" t="s">
        <v>291</v>
      </c>
      <c r="K91" t="s">
        <v>292</v>
      </c>
      <c r="L91" t="s">
        <v>148</v>
      </c>
      <c r="M91">
        <v>75</v>
      </c>
      <c r="N91">
        <v>1</v>
      </c>
      <c r="O91">
        <v>1</v>
      </c>
    </row>
    <row r="92" spans="1:15" ht="15">
      <c r="A92">
        <v>207</v>
      </c>
      <c r="B92">
        <v>39</v>
      </c>
      <c r="C92" s="3" t="str">
        <f>LOOKUP(Заявки!$B$2:$B$155,КФК!$A$2:$A$61,КФК!$E$2:$E$61)</f>
        <v>Химки</v>
      </c>
      <c r="D92" t="s">
        <v>29</v>
      </c>
      <c r="E92" t="s">
        <v>294</v>
      </c>
      <c r="F92" t="s">
        <v>294</v>
      </c>
      <c r="G92">
        <v>1988</v>
      </c>
      <c r="H92" t="s">
        <v>21</v>
      </c>
      <c r="I92" s="34">
        <v>0</v>
      </c>
      <c r="J92" t="s">
        <v>291</v>
      </c>
      <c r="K92" t="s">
        <v>292</v>
      </c>
      <c r="L92" t="s">
        <v>148</v>
      </c>
      <c r="M92">
        <v>75</v>
      </c>
      <c r="N92">
        <v>1</v>
      </c>
      <c r="O92">
        <v>1</v>
      </c>
    </row>
    <row r="93" spans="1:15" ht="15">
      <c r="A93">
        <v>208</v>
      </c>
      <c r="B93">
        <v>39</v>
      </c>
      <c r="C93" s="3" t="str">
        <f>LOOKUP(Заявки!$B$2:$B$155,КФК!$A$2:$A$61,КФК!$E$2:$E$61)</f>
        <v>Химки</v>
      </c>
      <c r="D93" t="s">
        <v>13</v>
      </c>
      <c r="E93" t="s">
        <v>295</v>
      </c>
      <c r="F93" t="s">
        <v>295</v>
      </c>
      <c r="G93">
        <v>2000</v>
      </c>
      <c r="H93" t="s">
        <v>15</v>
      </c>
      <c r="I93" s="34">
        <v>0</v>
      </c>
      <c r="J93" t="s">
        <v>291</v>
      </c>
      <c r="K93" t="s">
        <v>292</v>
      </c>
      <c r="L93" t="s">
        <v>148</v>
      </c>
      <c r="M93">
        <v>76</v>
      </c>
      <c r="N93">
        <v>1</v>
      </c>
      <c r="O93">
        <v>1</v>
      </c>
    </row>
    <row r="94" spans="1:15" ht="15">
      <c r="A94">
        <v>209</v>
      </c>
      <c r="B94">
        <v>39</v>
      </c>
      <c r="C94" s="3" t="str">
        <f>LOOKUP(Заявки!$B$2:$B$155,КФК!$A$2:$A$61,КФК!$E$2:$E$61)</f>
        <v>Химки</v>
      </c>
      <c r="D94" t="s">
        <v>13</v>
      </c>
      <c r="E94" t="s">
        <v>27</v>
      </c>
      <c r="F94" t="s">
        <v>27</v>
      </c>
      <c r="G94">
        <v>2002</v>
      </c>
      <c r="H94" t="s">
        <v>15</v>
      </c>
      <c r="I94" s="34">
        <v>0</v>
      </c>
      <c r="J94" t="s">
        <v>291</v>
      </c>
      <c r="K94" t="s">
        <v>292</v>
      </c>
      <c r="L94" t="s">
        <v>148</v>
      </c>
      <c r="M94">
        <v>76</v>
      </c>
      <c r="N94">
        <v>1</v>
      </c>
      <c r="O94">
        <v>1</v>
      </c>
    </row>
    <row r="95" spans="1:15" ht="15">
      <c r="A95">
        <v>210</v>
      </c>
      <c r="B95">
        <v>39</v>
      </c>
      <c r="C95" s="3" t="str">
        <f>LOOKUP(Заявки!$B$2:$B$155,КФК!$A$2:$A$61,КФК!$E$2:$E$61)</f>
        <v>Химки</v>
      </c>
      <c r="D95" t="s">
        <v>13</v>
      </c>
      <c r="E95" t="s">
        <v>296</v>
      </c>
      <c r="F95" t="s">
        <v>473</v>
      </c>
      <c r="G95">
        <v>1999</v>
      </c>
      <c r="H95" t="s">
        <v>21</v>
      </c>
      <c r="I95" s="34">
        <v>0</v>
      </c>
      <c r="J95" t="s">
        <v>291</v>
      </c>
      <c r="K95" t="s">
        <v>292</v>
      </c>
      <c r="L95" t="s">
        <v>148</v>
      </c>
      <c r="M95">
        <v>76</v>
      </c>
      <c r="N95">
        <v>1</v>
      </c>
      <c r="O95">
        <v>1</v>
      </c>
    </row>
    <row r="96" spans="1:15" ht="15">
      <c r="A96">
        <v>211</v>
      </c>
      <c r="B96">
        <v>24</v>
      </c>
      <c r="C96" s="3" t="str">
        <f>LOOKUP(Заявки!$B$2:$B$155,КФК!$A$2:$A$61,КФК!$E$2:$E$61)</f>
        <v>КФК-2</v>
      </c>
      <c r="D96" t="s">
        <v>29</v>
      </c>
      <c r="E96" t="s">
        <v>381</v>
      </c>
      <c r="F96" t="s">
        <v>382</v>
      </c>
      <c r="G96">
        <v>1967</v>
      </c>
      <c r="H96" t="s">
        <v>15</v>
      </c>
      <c r="I96" s="34">
        <v>0.0009259259259259259</v>
      </c>
      <c r="J96" t="s">
        <v>379</v>
      </c>
      <c r="K96">
        <v>89165063301</v>
      </c>
      <c r="L96" t="s">
        <v>380</v>
      </c>
      <c r="M96">
        <v>77</v>
      </c>
      <c r="N96">
        <v>1</v>
      </c>
      <c r="O96">
        <v>1</v>
      </c>
    </row>
    <row r="97" spans="1:15" ht="15">
      <c r="A97">
        <v>212</v>
      </c>
      <c r="B97">
        <v>24</v>
      </c>
      <c r="C97" s="3" t="str">
        <f>LOOKUP(Заявки!$B$2:$B$155,КФК!$A$2:$A$61,КФК!$E$2:$E$61)</f>
        <v>КФК-2</v>
      </c>
      <c r="D97" t="s">
        <v>29</v>
      </c>
      <c r="E97" t="s">
        <v>383</v>
      </c>
      <c r="F97" t="s">
        <v>384</v>
      </c>
      <c r="G97">
        <v>1984</v>
      </c>
      <c r="H97" t="s">
        <v>15</v>
      </c>
      <c r="I97" s="34">
        <v>0.0008333333333333334</v>
      </c>
      <c r="J97" t="s">
        <v>379</v>
      </c>
      <c r="K97">
        <v>89165063301</v>
      </c>
      <c r="L97" t="s">
        <v>380</v>
      </c>
      <c r="M97">
        <v>77</v>
      </c>
      <c r="N97">
        <v>1</v>
      </c>
      <c r="O97">
        <v>1</v>
      </c>
    </row>
    <row r="98" spans="1:15" ht="15">
      <c r="A98" s="4">
        <v>213</v>
      </c>
      <c r="B98" s="4">
        <v>24</v>
      </c>
      <c r="C98" s="16" t="str">
        <f>LOOKUP(Заявки!$B$2:$B$155,КФК!$A$2:$A$61,КФК!$E$2:$E$61)</f>
        <v>КФК-2</v>
      </c>
      <c r="D98" s="4" t="s">
        <v>29</v>
      </c>
      <c r="E98" s="4" t="s">
        <v>377</v>
      </c>
      <c r="F98" s="4" t="s">
        <v>378</v>
      </c>
      <c r="G98" s="4">
        <v>1967</v>
      </c>
      <c r="H98" s="4" t="s">
        <v>21</v>
      </c>
      <c r="I98" s="35">
        <v>0.0012152777777777778</v>
      </c>
      <c r="J98" s="4" t="s">
        <v>379</v>
      </c>
      <c r="K98" s="4">
        <v>89165063301</v>
      </c>
      <c r="L98" s="4" t="s">
        <v>380</v>
      </c>
      <c r="M98" s="4">
        <v>77</v>
      </c>
      <c r="N98">
        <v>1</v>
      </c>
      <c r="O98">
        <v>1</v>
      </c>
    </row>
    <row r="99" spans="1:15" ht="15">
      <c r="A99">
        <v>214</v>
      </c>
      <c r="B99">
        <v>9</v>
      </c>
      <c r="C99" s="16" t="str">
        <f>LOOKUP(Заявки!$B$2:$B$155,КФК!$A$2:$A$61,КФК!$E$2:$E$61)</f>
        <v>СП ДПС Юг</v>
      </c>
      <c r="D99" t="s">
        <v>29</v>
      </c>
      <c r="E99" t="s">
        <v>386</v>
      </c>
      <c r="F99" t="s">
        <v>387</v>
      </c>
      <c r="G99">
        <v>1976</v>
      </c>
      <c r="H99" t="s">
        <v>15</v>
      </c>
      <c r="I99" s="34">
        <v>0</v>
      </c>
      <c r="J99" t="s">
        <v>388</v>
      </c>
      <c r="K99" t="s">
        <v>389</v>
      </c>
      <c r="L99" t="s">
        <v>390</v>
      </c>
      <c r="M99">
        <v>78</v>
      </c>
      <c r="N99">
        <v>1</v>
      </c>
      <c r="O99">
        <v>1</v>
      </c>
    </row>
    <row r="100" spans="1:15" ht="15">
      <c r="A100">
        <v>215</v>
      </c>
      <c r="B100">
        <v>9</v>
      </c>
      <c r="C100" s="16" t="str">
        <f>LOOKUP(Заявки!$B$2:$B$155,КФК!$A$2:$A$61,КФК!$E$2:$E$61)</f>
        <v>СП ДПС Юг</v>
      </c>
      <c r="D100" t="s">
        <v>29</v>
      </c>
      <c r="E100" t="s">
        <v>391</v>
      </c>
      <c r="F100" t="s">
        <v>392</v>
      </c>
      <c r="G100">
        <v>1984</v>
      </c>
      <c r="H100" t="s">
        <v>15</v>
      </c>
      <c r="I100" s="34">
        <v>0</v>
      </c>
      <c r="J100" t="s">
        <v>388</v>
      </c>
      <c r="K100" t="s">
        <v>389</v>
      </c>
      <c r="L100" t="s">
        <v>390</v>
      </c>
      <c r="M100">
        <v>78</v>
      </c>
      <c r="N100">
        <v>1</v>
      </c>
      <c r="O100">
        <v>1</v>
      </c>
    </row>
    <row r="101" spans="1:15" ht="15">
      <c r="A101">
        <v>216</v>
      </c>
      <c r="B101">
        <v>9</v>
      </c>
      <c r="C101" s="16" t="str">
        <f>LOOKUP(Заявки!$B$2:$B$155,КФК!$A$2:$A$61,КФК!$E$2:$E$61)</f>
        <v>СП ДПС Юг</v>
      </c>
      <c r="D101" t="s">
        <v>29</v>
      </c>
      <c r="E101" t="s">
        <v>393</v>
      </c>
      <c r="F101" t="s">
        <v>394</v>
      </c>
      <c r="G101">
        <v>1989</v>
      </c>
      <c r="H101" t="s">
        <v>21</v>
      </c>
      <c r="I101" s="34">
        <v>0</v>
      </c>
      <c r="J101" t="s">
        <v>388</v>
      </c>
      <c r="K101" t="s">
        <v>389</v>
      </c>
      <c r="L101" t="s">
        <v>390</v>
      </c>
      <c r="M101">
        <v>78</v>
      </c>
      <c r="N101">
        <v>1</v>
      </c>
      <c r="O101">
        <v>1</v>
      </c>
    </row>
    <row r="102" spans="1:15" ht="15">
      <c r="A102">
        <v>220</v>
      </c>
      <c r="B102">
        <v>47</v>
      </c>
      <c r="C102" s="16" t="str">
        <f>LOOKUP(Заявки!$B$2:$B$155,КФК!$A$2:$A$61,КФК!$E$2:$E$61)</f>
        <v>Кашира</v>
      </c>
      <c r="D102" t="s">
        <v>29</v>
      </c>
      <c r="E102" t="s">
        <v>395</v>
      </c>
      <c r="F102" t="s">
        <v>395</v>
      </c>
      <c r="G102">
        <v>1981</v>
      </c>
      <c r="H102" t="s">
        <v>15</v>
      </c>
      <c r="I102" s="34">
        <v>0</v>
      </c>
      <c r="J102" t="s">
        <v>396</v>
      </c>
      <c r="K102" t="s">
        <v>233</v>
      </c>
      <c r="L102" t="s">
        <v>148</v>
      </c>
      <c r="M102">
        <v>80</v>
      </c>
      <c r="N102">
        <v>1</v>
      </c>
      <c r="O102">
        <v>1</v>
      </c>
    </row>
    <row r="103" spans="1:15" ht="15">
      <c r="A103">
        <v>221</v>
      </c>
      <c r="B103">
        <v>47</v>
      </c>
      <c r="C103" s="16" t="str">
        <f>LOOKUP(Заявки!$B$2:$B$155,КФК!$A$2:$A$61,КФК!$E$2:$E$61)</f>
        <v>Кашира</v>
      </c>
      <c r="D103" t="s">
        <v>29</v>
      </c>
      <c r="E103" t="s">
        <v>397</v>
      </c>
      <c r="F103" t="s">
        <v>397</v>
      </c>
      <c r="G103">
        <v>1984</v>
      </c>
      <c r="H103" t="s">
        <v>15</v>
      </c>
      <c r="I103" s="34">
        <v>0</v>
      </c>
      <c r="J103" t="s">
        <v>396</v>
      </c>
      <c r="K103" t="s">
        <v>233</v>
      </c>
      <c r="L103" t="s">
        <v>148</v>
      </c>
      <c r="M103">
        <v>80</v>
      </c>
      <c r="N103">
        <v>1</v>
      </c>
      <c r="O103">
        <v>1</v>
      </c>
    </row>
    <row r="104" spans="1:15" ht="15">
      <c r="A104" s="4">
        <v>222</v>
      </c>
      <c r="B104" s="4">
        <v>47</v>
      </c>
      <c r="C104" s="16" t="str">
        <f>LOOKUP(Заявки!$B$2:$B$155,КФК!$A$2:$A$61,КФК!$E$2:$E$61)</f>
        <v>Кашира</v>
      </c>
      <c r="D104" s="4" t="s">
        <v>29</v>
      </c>
      <c r="E104" s="4" t="s">
        <v>396</v>
      </c>
      <c r="F104" s="4" t="s">
        <v>396</v>
      </c>
      <c r="G104" s="4">
        <v>1968</v>
      </c>
      <c r="H104" s="4" t="s">
        <v>21</v>
      </c>
      <c r="I104" s="35">
        <v>0</v>
      </c>
      <c r="J104" s="4" t="s">
        <v>396</v>
      </c>
      <c r="K104" s="4" t="s">
        <v>233</v>
      </c>
      <c r="L104" s="4" t="s">
        <v>148</v>
      </c>
      <c r="M104" s="4">
        <v>80</v>
      </c>
      <c r="N104">
        <v>1</v>
      </c>
      <c r="O104">
        <v>1</v>
      </c>
    </row>
    <row r="105" spans="1:15" ht="15">
      <c r="A105">
        <v>223</v>
      </c>
      <c r="B105">
        <v>3</v>
      </c>
      <c r="C105" s="16" t="str">
        <f>LOOKUP(Заявки!$B$2:$B$155,КФК!$A$2:$A$61,КФК!$E$2:$E$61)</f>
        <v>КФК-1</v>
      </c>
      <c r="D105" t="s">
        <v>13</v>
      </c>
      <c r="E105" t="s">
        <v>402</v>
      </c>
      <c r="F105" t="s">
        <v>403</v>
      </c>
      <c r="G105">
        <v>1982</v>
      </c>
      <c r="H105" t="s">
        <v>15</v>
      </c>
      <c r="I105" s="34">
        <v>0.0008101851851851852</v>
      </c>
      <c r="J105" t="s">
        <v>404</v>
      </c>
      <c r="K105">
        <v>89670081301</v>
      </c>
      <c r="L105" t="s">
        <v>405</v>
      </c>
      <c r="M105">
        <v>81</v>
      </c>
      <c r="N105">
        <v>1</v>
      </c>
      <c r="O105">
        <v>1</v>
      </c>
    </row>
    <row r="106" spans="1:15" ht="15">
      <c r="A106" s="4">
        <v>226</v>
      </c>
      <c r="B106" s="4">
        <v>3</v>
      </c>
      <c r="C106" s="16" t="str">
        <f>LOOKUP(Заявки!$B$2:$B$155,КФК!$A$2:$A$61,КФК!$E$2:$E$61)</f>
        <v>КФК-1</v>
      </c>
      <c r="D106" s="4" t="s">
        <v>13</v>
      </c>
      <c r="E106" s="4" t="s">
        <v>406</v>
      </c>
      <c r="F106" s="4" t="s">
        <v>407</v>
      </c>
      <c r="G106" s="4">
        <v>1984</v>
      </c>
      <c r="H106" s="4" t="s">
        <v>15</v>
      </c>
      <c r="I106" s="35">
        <v>0</v>
      </c>
      <c r="J106" s="4" t="s">
        <v>406</v>
      </c>
      <c r="K106" s="4" t="s">
        <v>408</v>
      </c>
      <c r="L106" s="4" t="s">
        <v>409</v>
      </c>
      <c r="M106" s="4">
        <v>82</v>
      </c>
      <c r="N106">
        <v>0</v>
      </c>
      <c r="O106">
        <v>1</v>
      </c>
    </row>
    <row r="107" spans="1:15" ht="15">
      <c r="A107" s="4">
        <v>301</v>
      </c>
      <c r="B107" s="4">
        <v>27</v>
      </c>
      <c r="C107" s="16" t="str">
        <f>LOOKUP(Заявки!$B$2:$B$155,КФК!$A$2:$A$61,КФК!$E$2:$E$61)</f>
        <v>Воскресенск</v>
      </c>
      <c r="D107" t="s">
        <v>29</v>
      </c>
      <c r="E107" s="4"/>
      <c r="F107" s="4" t="s">
        <v>431</v>
      </c>
      <c r="G107" s="4">
        <v>1989</v>
      </c>
      <c r="H107" s="4" t="s">
        <v>21</v>
      </c>
      <c r="I107" s="35"/>
      <c r="J107" s="4"/>
      <c r="K107" s="4"/>
      <c r="L107" s="4"/>
      <c r="M107" s="4">
        <v>300</v>
      </c>
      <c r="N107" s="4">
        <v>1</v>
      </c>
      <c r="O107">
        <v>1</v>
      </c>
    </row>
    <row r="108" spans="1:15" ht="15">
      <c r="A108" s="4">
        <v>302</v>
      </c>
      <c r="B108" s="4">
        <v>27</v>
      </c>
      <c r="C108" s="16" t="str">
        <f>LOOKUP(Заявки!$B$2:$B$155,КФК!$A$2:$A$61,КФК!$E$2:$E$61)</f>
        <v>Воскресенск</v>
      </c>
      <c r="D108" t="s">
        <v>29</v>
      </c>
      <c r="E108" s="4"/>
      <c r="F108" s="4" t="s">
        <v>432</v>
      </c>
      <c r="G108" s="4">
        <v>1978</v>
      </c>
      <c r="H108" s="4" t="s">
        <v>15</v>
      </c>
      <c r="I108" s="35"/>
      <c r="J108" s="4"/>
      <c r="K108" s="4"/>
      <c r="L108" s="4"/>
      <c r="M108" s="4">
        <v>300</v>
      </c>
      <c r="N108" s="4">
        <v>1</v>
      </c>
      <c r="O108">
        <v>1</v>
      </c>
    </row>
    <row r="109" spans="1:15" ht="15">
      <c r="A109" s="4">
        <v>303</v>
      </c>
      <c r="B109" s="4">
        <v>27</v>
      </c>
      <c r="C109" s="16" t="str">
        <f>LOOKUP(Заявки!$B$2:$B$155,КФК!$A$2:$A$61,КФК!$E$2:$E$61)</f>
        <v>Воскресенск</v>
      </c>
      <c r="D109" t="s">
        <v>29</v>
      </c>
      <c r="E109" s="4"/>
      <c r="F109" s="4" t="s">
        <v>433</v>
      </c>
      <c r="G109" s="4">
        <v>1983</v>
      </c>
      <c r="H109" s="4" t="s">
        <v>15</v>
      </c>
      <c r="I109" s="35"/>
      <c r="J109" s="4"/>
      <c r="K109" s="4"/>
      <c r="L109" s="4"/>
      <c r="M109" s="4">
        <v>300</v>
      </c>
      <c r="N109" s="4">
        <v>1</v>
      </c>
      <c r="O109">
        <v>1</v>
      </c>
    </row>
    <row r="110" spans="1:15" ht="15">
      <c r="A110" s="4">
        <v>304</v>
      </c>
      <c r="B110" s="4">
        <v>44</v>
      </c>
      <c r="C110" s="16" t="str">
        <f>LOOKUP(Заявки!$B$2:$B$155,КФК!$A$2:$A$61,КФК!$E$2:$E$61)</f>
        <v>Зарайск</v>
      </c>
      <c r="D110" t="s">
        <v>29</v>
      </c>
      <c r="E110" s="4"/>
      <c r="F110" s="4" t="s">
        <v>437</v>
      </c>
      <c r="G110" s="4">
        <v>1965</v>
      </c>
      <c r="H110" s="4" t="s">
        <v>15</v>
      </c>
      <c r="I110" s="35"/>
      <c r="J110" s="4"/>
      <c r="K110" s="4"/>
      <c r="L110" s="4"/>
      <c r="M110" s="4">
        <v>304</v>
      </c>
      <c r="N110" s="4">
        <v>1</v>
      </c>
      <c r="O110">
        <v>1</v>
      </c>
    </row>
    <row r="111" spans="1:15" ht="15">
      <c r="A111" s="4">
        <v>305</v>
      </c>
      <c r="B111" s="4">
        <v>44</v>
      </c>
      <c r="C111" s="16" t="str">
        <f>LOOKUP(Заявки!$B$2:$B$155,КФК!$A$2:$A$61,КФК!$E$2:$E$61)</f>
        <v>Зарайск</v>
      </c>
      <c r="D111" t="s">
        <v>29</v>
      </c>
      <c r="E111" s="4"/>
      <c r="F111" s="4" t="s">
        <v>438</v>
      </c>
      <c r="G111" s="4">
        <v>1985</v>
      </c>
      <c r="H111" s="4" t="s">
        <v>15</v>
      </c>
      <c r="I111" s="35"/>
      <c r="J111" s="4"/>
      <c r="K111" s="4"/>
      <c r="L111" s="4"/>
      <c r="M111" s="4">
        <v>304</v>
      </c>
      <c r="N111" s="4">
        <v>1</v>
      </c>
      <c r="O111">
        <v>1</v>
      </c>
    </row>
    <row r="112" spans="1:15" ht="15">
      <c r="A112" s="4">
        <v>306</v>
      </c>
      <c r="B112" s="4">
        <v>44</v>
      </c>
      <c r="C112" s="16" t="str">
        <f>LOOKUP(Заявки!$B$2:$B$155,КФК!$A$2:$A$61,КФК!$E$2:$E$61)</f>
        <v>Зарайск</v>
      </c>
      <c r="D112" t="s">
        <v>29</v>
      </c>
      <c r="E112" s="4"/>
      <c r="F112" s="4" t="s">
        <v>439</v>
      </c>
      <c r="G112" s="4">
        <v>1974</v>
      </c>
      <c r="H112" s="4" t="s">
        <v>21</v>
      </c>
      <c r="I112" s="35"/>
      <c r="J112" s="4"/>
      <c r="K112" s="4"/>
      <c r="L112" s="4"/>
      <c r="M112" s="4">
        <v>304</v>
      </c>
      <c r="N112" s="4">
        <v>1</v>
      </c>
      <c r="O112">
        <v>1</v>
      </c>
    </row>
    <row r="113" spans="1:15" ht="15">
      <c r="A113" s="4">
        <v>307</v>
      </c>
      <c r="B113" s="4">
        <v>12</v>
      </c>
      <c r="C113" s="16" t="str">
        <f>LOOKUP(Заявки!$B$2:$B$155,КФК!$A$2:$A$61,КФК!$E$2:$E$61)</f>
        <v>Раменское</v>
      </c>
      <c r="D113" t="s">
        <v>29</v>
      </c>
      <c r="E113" s="4"/>
      <c r="F113" s="4" t="s">
        <v>440</v>
      </c>
      <c r="G113" s="4">
        <v>1979</v>
      </c>
      <c r="H113" s="4" t="s">
        <v>15</v>
      </c>
      <c r="I113" s="35"/>
      <c r="J113" s="4"/>
      <c r="K113" s="4"/>
      <c r="L113" s="4"/>
      <c r="M113" s="4">
        <v>307</v>
      </c>
      <c r="N113" s="4">
        <v>1</v>
      </c>
      <c r="O113">
        <v>1</v>
      </c>
    </row>
    <row r="114" spans="1:15" ht="15">
      <c r="A114" s="4">
        <v>308</v>
      </c>
      <c r="B114" s="4">
        <v>12</v>
      </c>
      <c r="C114" s="16" t="str">
        <f>LOOKUP(Заявки!$B$2:$B$155,КФК!$A$2:$A$61,КФК!$E$2:$E$61)</f>
        <v>Раменское</v>
      </c>
      <c r="D114" t="s">
        <v>29</v>
      </c>
      <c r="E114" s="4"/>
      <c r="F114" s="4" t="s">
        <v>441</v>
      </c>
      <c r="G114" s="4">
        <v>1976</v>
      </c>
      <c r="H114" s="4" t="s">
        <v>15</v>
      </c>
      <c r="I114" s="35"/>
      <c r="J114" s="4"/>
      <c r="K114" s="4"/>
      <c r="L114" s="4"/>
      <c r="M114" s="4">
        <v>307</v>
      </c>
      <c r="N114" s="4">
        <v>1</v>
      </c>
      <c r="O114">
        <v>1</v>
      </c>
    </row>
    <row r="115" spans="1:15" ht="15">
      <c r="A115" s="4">
        <v>309</v>
      </c>
      <c r="B115" s="4">
        <v>12</v>
      </c>
      <c r="C115" s="16" t="str">
        <f>LOOKUP(Заявки!$B$2:$B$155,КФК!$A$2:$A$61,КФК!$E$2:$E$61)</f>
        <v>Раменское</v>
      </c>
      <c r="D115" t="s">
        <v>29</v>
      </c>
      <c r="E115" s="4"/>
      <c r="F115" s="4" t="s">
        <v>442</v>
      </c>
      <c r="G115" s="4">
        <v>1975</v>
      </c>
      <c r="H115" s="4" t="s">
        <v>21</v>
      </c>
      <c r="I115" s="35"/>
      <c r="J115" s="4"/>
      <c r="K115" s="4"/>
      <c r="L115" s="4"/>
      <c r="M115" s="4">
        <v>307</v>
      </c>
      <c r="N115" s="4">
        <v>1</v>
      </c>
      <c r="O115">
        <v>1</v>
      </c>
    </row>
    <row r="116" spans="1:15" ht="15">
      <c r="A116" s="4">
        <v>310</v>
      </c>
      <c r="B116" s="4">
        <v>35</v>
      </c>
      <c r="C116" s="16" t="str">
        <f>LOOKUP(Заявки!$B$2:$B$155,КФК!$A$2:$A$61,КФК!$E$2:$E$61)</f>
        <v>Солнечногорск</v>
      </c>
      <c r="D116" t="s">
        <v>29</v>
      </c>
      <c r="E116" s="4"/>
      <c r="F116" s="4" t="s">
        <v>445</v>
      </c>
      <c r="G116" s="4">
        <v>1989</v>
      </c>
      <c r="H116" s="4" t="s">
        <v>15</v>
      </c>
      <c r="I116" s="35"/>
      <c r="J116" s="4"/>
      <c r="K116" s="4"/>
      <c r="L116" s="4"/>
      <c r="M116" s="4">
        <v>310</v>
      </c>
      <c r="N116" s="4">
        <v>1</v>
      </c>
      <c r="O116">
        <v>1</v>
      </c>
    </row>
    <row r="117" spans="1:15" ht="15">
      <c r="A117" s="4">
        <v>311</v>
      </c>
      <c r="B117" s="4">
        <v>35</v>
      </c>
      <c r="C117" s="16" t="str">
        <f>LOOKUP(Заявки!$B$2:$B$155,КФК!$A$2:$A$61,КФК!$E$2:$E$61)</f>
        <v>Солнечногорск</v>
      </c>
      <c r="D117" t="s">
        <v>29</v>
      </c>
      <c r="E117" s="4"/>
      <c r="F117" s="4" t="s">
        <v>446</v>
      </c>
      <c r="G117" s="4">
        <v>1982</v>
      </c>
      <c r="H117" s="4" t="s">
        <v>15</v>
      </c>
      <c r="I117" s="35"/>
      <c r="J117" s="4"/>
      <c r="K117" s="4"/>
      <c r="L117" s="4"/>
      <c r="M117" s="4">
        <v>310</v>
      </c>
      <c r="N117" s="4">
        <v>1</v>
      </c>
      <c r="O117">
        <v>1</v>
      </c>
    </row>
    <row r="118" spans="1:15" ht="15">
      <c r="A118" s="4">
        <v>312</v>
      </c>
      <c r="B118" s="4">
        <v>35</v>
      </c>
      <c r="C118" s="16" t="str">
        <f>LOOKUP(Заявки!$B$2:$B$155,КФК!$A$2:$A$61,КФК!$E$2:$E$61)</f>
        <v>Солнечногорск</v>
      </c>
      <c r="D118" t="s">
        <v>29</v>
      </c>
      <c r="E118" s="4"/>
      <c r="F118" s="4" t="s">
        <v>447</v>
      </c>
      <c r="G118" s="4">
        <v>1985</v>
      </c>
      <c r="H118" s="4" t="s">
        <v>21</v>
      </c>
      <c r="I118" s="35"/>
      <c r="J118" s="4"/>
      <c r="K118" s="4"/>
      <c r="L118" s="4"/>
      <c r="M118" s="4">
        <v>310</v>
      </c>
      <c r="N118" s="4">
        <v>1</v>
      </c>
      <c r="O118">
        <v>1</v>
      </c>
    </row>
    <row r="119" spans="1:15" ht="15">
      <c r="A119" s="4">
        <v>313</v>
      </c>
      <c r="B119" s="4">
        <v>32</v>
      </c>
      <c r="C119" s="16" t="str">
        <f>LOOKUP(Заявки!$B$2:$B$155,КФК!$A$2:$A$61,КФК!$E$2:$E$61)</f>
        <v>Можайск</v>
      </c>
      <c r="D119" t="s">
        <v>29</v>
      </c>
      <c r="E119" s="4"/>
      <c r="F119" s="4" t="s">
        <v>449</v>
      </c>
      <c r="G119" s="4">
        <v>1970</v>
      </c>
      <c r="H119" s="4" t="s">
        <v>15</v>
      </c>
      <c r="I119" s="35"/>
      <c r="J119" s="4"/>
      <c r="K119" s="4"/>
      <c r="L119" s="4"/>
      <c r="M119" s="4">
        <v>313</v>
      </c>
      <c r="N119" s="4">
        <v>1</v>
      </c>
      <c r="O119">
        <v>1</v>
      </c>
    </row>
    <row r="120" spans="1:15" ht="15">
      <c r="A120" s="4">
        <v>314</v>
      </c>
      <c r="B120" s="4">
        <v>32</v>
      </c>
      <c r="C120" s="16" t="str">
        <f>LOOKUP(Заявки!$B$2:$B$155,КФК!$A$2:$A$61,КФК!$E$2:$E$61)</f>
        <v>Можайск</v>
      </c>
      <c r="D120" t="s">
        <v>29</v>
      </c>
      <c r="E120" s="4"/>
      <c r="F120" s="4" t="s">
        <v>450</v>
      </c>
      <c r="G120" s="4">
        <v>1984</v>
      </c>
      <c r="H120" s="4" t="s">
        <v>15</v>
      </c>
      <c r="I120" s="35"/>
      <c r="J120" s="4"/>
      <c r="K120" s="4"/>
      <c r="L120" s="4"/>
      <c r="M120" s="4">
        <v>313</v>
      </c>
      <c r="N120" s="4">
        <v>1</v>
      </c>
      <c r="O120">
        <v>1</v>
      </c>
    </row>
    <row r="121" spans="1:15" ht="15">
      <c r="A121" s="4">
        <v>315</v>
      </c>
      <c r="B121" s="4">
        <v>32</v>
      </c>
      <c r="C121" s="16" t="str">
        <f>LOOKUP(Заявки!$B$2:$B$155,КФК!$A$2:$A$61,КФК!$E$2:$E$61)</f>
        <v>Можайск</v>
      </c>
      <c r="D121" t="s">
        <v>29</v>
      </c>
      <c r="E121" s="4"/>
      <c r="F121" s="4" t="s">
        <v>451</v>
      </c>
      <c r="G121" s="4">
        <v>1985</v>
      </c>
      <c r="H121" s="4" t="s">
        <v>21</v>
      </c>
      <c r="I121" s="35"/>
      <c r="J121" s="4"/>
      <c r="K121" s="4"/>
      <c r="L121" s="4"/>
      <c r="M121" s="4">
        <v>313</v>
      </c>
      <c r="N121" s="4">
        <v>1</v>
      </c>
      <c r="O121">
        <v>1</v>
      </c>
    </row>
    <row r="122" spans="1:15" ht="15">
      <c r="A122" s="4">
        <v>316</v>
      </c>
      <c r="B122" s="4">
        <v>58</v>
      </c>
      <c r="C122" s="16" t="str">
        <f>LOOKUP(Заявки!$B$2:$B$155,КФК!$A$2:$A$61,КФК!$E$2:$E$61)</f>
        <v>Шаховская</v>
      </c>
      <c r="D122" t="s">
        <v>29</v>
      </c>
      <c r="E122" s="4"/>
      <c r="F122" s="4" t="s">
        <v>454</v>
      </c>
      <c r="G122" s="4">
        <v>1980</v>
      </c>
      <c r="H122" s="4" t="s">
        <v>15</v>
      </c>
      <c r="I122" s="35"/>
      <c r="J122" s="4"/>
      <c r="K122" s="4"/>
      <c r="L122" s="4"/>
      <c r="M122" s="4">
        <v>316</v>
      </c>
      <c r="N122" s="4">
        <v>1</v>
      </c>
      <c r="O122">
        <v>1</v>
      </c>
    </row>
    <row r="123" spans="1:15" ht="15">
      <c r="A123" s="4">
        <v>317</v>
      </c>
      <c r="B123" s="4">
        <v>58</v>
      </c>
      <c r="C123" s="16" t="str">
        <f>LOOKUP(Заявки!$B$2:$B$155,КФК!$A$2:$A$61,КФК!$E$2:$E$61)</f>
        <v>Шаховская</v>
      </c>
      <c r="D123" t="s">
        <v>29</v>
      </c>
      <c r="E123" s="4"/>
      <c r="F123" s="4" t="s">
        <v>455</v>
      </c>
      <c r="G123" s="4">
        <v>1987</v>
      </c>
      <c r="H123" s="4" t="s">
        <v>15</v>
      </c>
      <c r="I123" s="35"/>
      <c r="J123" s="4"/>
      <c r="K123" s="4"/>
      <c r="L123" s="4"/>
      <c r="M123" s="4">
        <v>316</v>
      </c>
      <c r="N123" s="4">
        <v>1</v>
      </c>
      <c r="O123">
        <v>1</v>
      </c>
    </row>
    <row r="124" spans="1:15" ht="15">
      <c r="A124" s="4">
        <v>318</v>
      </c>
      <c r="B124" s="4">
        <v>58</v>
      </c>
      <c r="C124" s="16" t="str">
        <f>LOOKUP(Заявки!$B$2:$B$155,КФК!$A$2:$A$61,КФК!$E$2:$E$61)</f>
        <v>Шаховская</v>
      </c>
      <c r="D124" t="s">
        <v>29</v>
      </c>
      <c r="E124" s="4"/>
      <c r="F124" s="4" t="s">
        <v>456</v>
      </c>
      <c r="G124" s="4">
        <v>1981</v>
      </c>
      <c r="H124" s="4" t="s">
        <v>21</v>
      </c>
      <c r="I124" s="35"/>
      <c r="J124" s="4"/>
      <c r="K124" s="4"/>
      <c r="L124" s="4"/>
      <c r="M124" s="4">
        <v>316</v>
      </c>
      <c r="N124" s="4">
        <v>1</v>
      </c>
      <c r="O124">
        <v>1</v>
      </c>
    </row>
    <row r="125" spans="1:15" ht="15">
      <c r="A125" s="4">
        <v>319</v>
      </c>
      <c r="B125" s="4">
        <v>37</v>
      </c>
      <c r="C125" s="16" t="str">
        <f>LOOKUP(Заявки!$B$2:$B$155,КФК!$A$2:$A$61,КФК!$E$2:$E$61)</f>
        <v>Ленинский</v>
      </c>
      <c r="D125" t="s">
        <v>29</v>
      </c>
      <c r="E125" s="4"/>
      <c r="F125" s="4" t="s">
        <v>460</v>
      </c>
      <c r="G125" s="4">
        <v>1985</v>
      </c>
      <c r="H125" s="4" t="s">
        <v>15</v>
      </c>
      <c r="I125" s="35"/>
      <c r="J125" s="4"/>
      <c r="K125" s="4"/>
      <c r="L125" s="4"/>
      <c r="M125" s="4">
        <v>36</v>
      </c>
      <c r="N125" s="4">
        <v>1</v>
      </c>
      <c r="O125">
        <v>1</v>
      </c>
    </row>
    <row r="126" spans="1:15" ht="15">
      <c r="A126" s="4">
        <v>320</v>
      </c>
      <c r="B126" s="4">
        <v>37</v>
      </c>
      <c r="C126" s="16" t="str">
        <f>LOOKUP(Заявки!$B$2:$B$155,КФК!$A$2:$A$61,КФК!$E$2:$E$61)</f>
        <v>Ленинский</v>
      </c>
      <c r="D126" t="s">
        <v>29</v>
      </c>
      <c r="E126" s="4"/>
      <c r="F126" s="4" t="s">
        <v>461</v>
      </c>
      <c r="G126" s="4">
        <v>1988</v>
      </c>
      <c r="H126" s="4" t="s">
        <v>21</v>
      </c>
      <c r="I126" s="35"/>
      <c r="J126" s="4"/>
      <c r="K126" s="4"/>
      <c r="L126" s="4"/>
      <c r="M126" s="4">
        <v>36</v>
      </c>
      <c r="N126" s="4">
        <v>1</v>
      </c>
      <c r="O126">
        <v>1</v>
      </c>
    </row>
    <row r="127" spans="1:15" ht="15">
      <c r="A127" s="4">
        <v>321</v>
      </c>
      <c r="B127" s="4">
        <v>16</v>
      </c>
      <c r="C127" s="16" t="str">
        <f>LOOKUP(Заявки!$B$2:$B$155,КФК!$A$2:$A$61,КФК!$E$2:$E$61)</f>
        <v>Щелково</v>
      </c>
      <c r="D127" t="s">
        <v>29</v>
      </c>
      <c r="E127" s="4"/>
      <c r="F127" s="4" t="s">
        <v>462</v>
      </c>
      <c r="G127" s="4">
        <v>1983</v>
      </c>
      <c r="H127" s="4" t="s">
        <v>15</v>
      </c>
      <c r="I127" s="35"/>
      <c r="J127" s="4"/>
      <c r="K127" s="4"/>
      <c r="L127" s="4"/>
      <c r="M127" s="4">
        <v>321</v>
      </c>
      <c r="N127" s="4">
        <v>1</v>
      </c>
      <c r="O127">
        <v>1</v>
      </c>
    </row>
    <row r="128" spans="1:15" ht="15">
      <c r="A128" s="4">
        <v>322</v>
      </c>
      <c r="B128" s="4">
        <v>16</v>
      </c>
      <c r="C128" s="16" t="str">
        <f>LOOKUP(Заявки!$B$2:$B$155,КФК!$A$2:$A$61,КФК!$E$2:$E$61)</f>
        <v>Щелково</v>
      </c>
      <c r="D128" t="s">
        <v>29</v>
      </c>
      <c r="E128" s="4"/>
      <c r="F128" s="4" t="s">
        <v>463</v>
      </c>
      <c r="G128" s="4">
        <v>1989</v>
      </c>
      <c r="H128" s="4" t="s">
        <v>15</v>
      </c>
      <c r="I128" s="35"/>
      <c r="J128" s="4"/>
      <c r="K128" s="4"/>
      <c r="L128" s="4"/>
      <c r="M128" s="4">
        <v>321</v>
      </c>
      <c r="N128" s="4">
        <v>1</v>
      </c>
      <c r="O128">
        <v>1</v>
      </c>
    </row>
    <row r="129" spans="1:15" ht="15">
      <c r="A129" s="4">
        <v>323</v>
      </c>
      <c r="B129" s="4">
        <v>16</v>
      </c>
      <c r="C129" s="16" t="str">
        <f>LOOKUP(Заявки!$B$2:$B$155,КФК!$A$2:$A$61,КФК!$E$2:$E$61)</f>
        <v>Щелково</v>
      </c>
      <c r="D129" t="s">
        <v>29</v>
      </c>
      <c r="E129" s="4"/>
      <c r="F129" s="4" t="s">
        <v>464</v>
      </c>
      <c r="G129" s="4">
        <v>1972</v>
      </c>
      <c r="H129" s="4" t="s">
        <v>21</v>
      </c>
      <c r="I129" s="35"/>
      <c r="J129" s="4"/>
      <c r="K129" s="4"/>
      <c r="L129" s="4"/>
      <c r="M129" s="4">
        <v>321</v>
      </c>
      <c r="N129" s="4">
        <v>1</v>
      </c>
      <c r="O129">
        <v>1</v>
      </c>
    </row>
    <row r="130" spans="1:15" ht="15">
      <c r="A130" s="4">
        <v>324</v>
      </c>
      <c r="B130" s="4">
        <v>8</v>
      </c>
      <c r="C130" s="16" t="str">
        <f>LOOKUP(Заявки!$B$2:$B$155,КФК!$A$2:$A$61,КФК!$E$2:$E$61)</f>
        <v>СП ДПС Север</v>
      </c>
      <c r="D130" s="4" t="s">
        <v>13</v>
      </c>
      <c r="E130" s="4"/>
      <c r="F130" s="4" t="s">
        <v>465</v>
      </c>
      <c r="G130" s="4">
        <v>1985</v>
      </c>
      <c r="H130" s="4" t="s">
        <v>15</v>
      </c>
      <c r="I130" s="35"/>
      <c r="J130" s="4"/>
      <c r="K130" s="4"/>
      <c r="L130" s="4"/>
      <c r="M130" s="4">
        <v>324</v>
      </c>
      <c r="N130" s="4">
        <v>1</v>
      </c>
      <c r="O130">
        <v>1</v>
      </c>
    </row>
    <row r="131" spans="1:15" ht="15">
      <c r="A131" s="4">
        <v>325</v>
      </c>
      <c r="B131" s="4">
        <v>20</v>
      </c>
      <c r="C131" s="16" t="str">
        <f>LOOKUP(Заявки!$B$2:$B$155,КФК!$A$2:$A$61,КФК!$E$2:$E$61)</f>
        <v>Подольск</v>
      </c>
      <c r="D131" t="s">
        <v>29</v>
      </c>
      <c r="E131" s="4"/>
      <c r="F131" s="4" t="s">
        <v>467</v>
      </c>
      <c r="G131" s="4">
        <v>1989</v>
      </c>
      <c r="H131" s="4" t="s">
        <v>15</v>
      </c>
      <c r="I131" s="35"/>
      <c r="J131" s="4"/>
      <c r="K131" s="4"/>
      <c r="L131" s="4"/>
      <c r="M131" s="4">
        <v>325</v>
      </c>
      <c r="N131" s="4">
        <v>1</v>
      </c>
      <c r="O131">
        <v>1</v>
      </c>
    </row>
    <row r="132" spans="1:15" ht="15">
      <c r="A132" s="4">
        <v>326</v>
      </c>
      <c r="B132" s="4">
        <v>20</v>
      </c>
      <c r="C132" s="16" t="str">
        <f>LOOKUP(Заявки!$B$2:$B$155,КФК!$A$2:$A$61,КФК!$E$2:$E$61)</f>
        <v>Подольск</v>
      </c>
      <c r="D132" t="s">
        <v>29</v>
      </c>
      <c r="E132" s="4"/>
      <c r="F132" s="4" t="s">
        <v>468</v>
      </c>
      <c r="G132" s="4">
        <v>1988</v>
      </c>
      <c r="H132" s="4" t="s">
        <v>15</v>
      </c>
      <c r="I132" s="35"/>
      <c r="J132" s="4"/>
      <c r="K132" s="4"/>
      <c r="L132" s="4"/>
      <c r="M132" s="4">
        <v>325</v>
      </c>
      <c r="N132" s="4">
        <v>1</v>
      </c>
      <c r="O132">
        <v>1</v>
      </c>
    </row>
    <row r="133" spans="1:15" ht="15">
      <c r="A133" s="4">
        <v>327</v>
      </c>
      <c r="B133" s="4">
        <v>20</v>
      </c>
      <c r="C133" s="16" t="str">
        <f>LOOKUP(Заявки!$B$2:$B$155,КФК!$A$2:$A$61,КФК!$E$2:$E$61)</f>
        <v>Подольск</v>
      </c>
      <c r="D133" t="s">
        <v>29</v>
      </c>
      <c r="E133" s="4"/>
      <c r="F133" s="4" t="s">
        <v>469</v>
      </c>
      <c r="G133" s="4">
        <v>1979</v>
      </c>
      <c r="H133" s="4" t="s">
        <v>21</v>
      </c>
      <c r="I133" s="35"/>
      <c r="J133" s="4"/>
      <c r="K133" s="4"/>
      <c r="L133" s="4"/>
      <c r="M133" s="4">
        <v>325</v>
      </c>
      <c r="N133" s="4">
        <v>1</v>
      </c>
      <c r="O133">
        <v>1</v>
      </c>
    </row>
    <row r="134" spans="1:15" ht="15">
      <c r="A134" s="4">
        <v>328</v>
      </c>
      <c r="B134" s="4">
        <v>48</v>
      </c>
      <c r="C134" s="16" t="str">
        <f>LOOKUP(Заявки!$B$2:$B$155,КФК!$A$2:$A$61,КФК!$E$2:$E$61)</f>
        <v>Луховицы</v>
      </c>
      <c r="D134" t="s">
        <v>29</v>
      </c>
      <c r="E134" s="4"/>
      <c r="F134" s="4" t="s">
        <v>471</v>
      </c>
      <c r="G134" s="4">
        <v>1987</v>
      </c>
      <c r="H134" s="4" t="s">
        <v>15</v>
      </c>
      <c r="I134" s="35"/>
      <c r="J134" s="4"/>
      <c r="K134" s="4"/>
      <c r="L134" s="4"/>
      <c r="M134" s="4">
        <v>328</v>
      </c>
      <c r="N134" s="4">
        <v>1</v>
      </c>
      <c r="O134">
        <v>1</v>
      </c>
    </row>
    <row r="135" spans="1:15" ht="15">
      <c r="A135" s="4">
        <v>329</v>
      </c>
      <c r="B135" s="4">
        <v>48</v>
      </c>
      <c r="C135" s="16" t="str">
        <f>LOOKUP(Заявки!$B$2:$B$155,КФК!$A$2:$A$61,КФК!$E$2:$E$61)</f>
        <v>Луховицы</v>
      </c>
      <c r="D135" t="s">
        <v>29</v>
      </c>
      <c r="E135" s="4"/>
      <c r="F135" s="4" t="s">
        <v>472</v>
      </c>
      <c r="G135" s="4">
        <v>1985</v>
      </c>
      <c r="H135" s="4" t="s">
        <v>15</v>
      </c>
      <c r="I135" s="35"/>
      <c r="J135" s="4"/>
      <c r="K135" s="4"/>
      <c r="L135" s="4"/>
      <c r="M135" s="4">
        <v>328</v>
      </c>
      <c r="N135" s="4">
        <v>1</v>
      </c>
      <c r="O135">
        <v>1</v>
      </c>
    </row>
    <row r="136" spans="1:15" ht="15">
      <c r="A136" s="4">
        <v>330</v>
      </c>
      <c r="B136" s="4">
        <v>48</v>
      </c>
      <c r="C136" s="16" t="str">
        <f>LOOKUP(Заявки!$B$2:$B$155,КФК!$A$2:$A$61,КФК!$E$2:$E$61)</f>
        <v>Луховицы</v>
      </c>
      <c r="D136" t="s">
        <v>29</v>
      </c>
      <c r="E136" s="4"/>
      <c r="F136" s="4" t="s">
        <v>470</v>
      </c>
      <c r="G136" s="4">
        <v>1981</v>
      </c>
      <c r="H136" s="4" t="s">
        <v>21</v>
      </c>
      <c r="I136" s="35"/>
      <c r="J136" s="4"/>
      <c r="K136" s="4"/>
      <c r="L136" s="4"/>
      <c r="M136" s="4">
        <v>328</v>
      </c>
      <c r="N136" s="4">
        <v>1</v>
      </c>
      <c r="O136">
        <v>1</v>
      </c>
    </row>
    <row r="137" spans="1:15" ht="15">
      <c r="A137" s="4">
        <v>331</v>
      </c>
      <c r="B137" s="4">
        <v>2</v>
      </c>
      <c r="C137" s="16" t="str">
        <f>LOOKUP(Заявки!$B$2:$B$155,КФК!$A$2:$A$61,КФК!$E$2:$E$61)</f>
        <v>СДЮШОР МО</v>
      </c>
      <c r="D137" s="4" t="s">
        <v>13</v>
      </c>
      <c r="E137" s="4"/>
      <c r="F137" s="4" t="s">
        <v>476</v>
      </c>
      <c r="G137" s="4">
        <v>2000</v>
      </c>
      <c r="H137" s="4" t="s">
        <v>21</v>
      </c>
      <c r="I137" s="35"/>
      <c r="J137" s="4"/>
      <c r="K137" s="4"/>
      <c r="L137" s="4"/>
      <c r="M137" s="4">
        <v>331</v>
      </c>
      <c r="N137" s="4">
        <v>1</v>
      </c>
      <c r="O137">
        <v>1</v>
      </c>
    </row>
    <row r="138" spans="1:15" ht="15">
      <c r="A138" s="4">
        <v>332</v>
      </c>
      <c r="B138" s="4">
        <v>17</v>
      </c>
      <c r="C138" s="16" t="str">
        <f>LOOKUP(Заявки!$B$2:$B$155,КФК!$A$2:$A$61,КФК!$E$2:$E$61)</f>
        <v>Люберцы</v>
      </c>
      <c r="D138" t="s">
        <v>29</v>
      </c>
      <c r="E138" s="4"/>
      <c r="F138" s="4" t="s">
        <v>477</v>
      </c>
      <c r="G138" s="4">
        <v>1990</v>
      </c>
      <c r="H138" s="4" t="s">
        <v>15</v>
      </c>
      <c r="I138" s="35"/>
      <c r="J138" s="4"/>
      <c r="K138" s="4"/>
      <c r="L138" s="4"/>
      <c r="M138" s="4">
        <v>332</v>
      </c>
      <c r="N138" s="4">
        <v>1</v>
      </c>
      <c r="O138">
        <v>1</v>
      </c>
    </row>
    <row r="139" spans="1:15" ht="15">
      <c r="A139" s="4">
        <v>333</v>
      </c>
      <c r="B139" s="4">
        <v>17</v>
      </c>
      <c r="C139" s="16" t="str">
        <f>LOOKUP(Заявки!$B$2:$B$155,КФК!$A$2:$A$61,КФК!$E$2:$E$61)</f>
        <v>Люберцы</v>
      </c>
      <c r="D139" t="s">
        <v>29</v>
      </c>
      <c r="E139" s="4"/>
      <c r="F139" s="4" t="s">
        <v>478</v>
      </c>
      <c r="G139" s="4">
        <v>1987</v>
      </c>
      <c r="H139" s="4" t="s">
        <v>15</v>
      </c>
      <c r="I139" s="35"/>
      <c r="J139" s="4"/>
      <c r="K139" s="4"/>
      <c r="L139" s="4"/>
      <c r="M139" s="4">
        <v>332</v>
      </c>
      <c r="N139" s="4">
        <v>1</v>
      </c>
      <c r="O139">
        <v>1</v>
      </c>
    </row>
    <row r="140" spans="1:15" ht="15">
      <c r="A140" s="4">
        <v>334</v>
      </c>
      <c r="B140" s="4">
        <v>17</v>
      </c>
      <c r="C140" s="16" t="str">
        <f>LOOKUP(Заявки!$B$2:$B$155,КФК!$A$2:$A$61,КФК!$E$2:$E$61)</f>
        <v>Люберцы</v>
      </c>
      <c r="D140" t="s">
        <v>29</v>
      </c>
      <c r="E140" s="4"/>
      <c r="F140" s="4" t="s">
        <v>479</v>
      </c>
      <c r="G140" s="4">
        <v>1984</v>
      </c>
      <c r="H140" s="4" t="s">
        <v>21</v>
      </c>
      <c r="I140" s="35"/>
      <c r="J140" s="4"/>
      <c r="K140" s="4"/>
      <c r="L140" s="4"/>
      <c r="M140" s="4">
        <v>332</v>
      </c>
      <c r="N140" s="4">
        <v>1</v>
      </c>
      <c r="O140">
        <v>1</v>
      </c>
    </row>
    <row r="141" spans="1:15" ht="15">
      <c r="A141" s="4">
        <v>335</v>
      </c>
      <c r="B141" s="4">
        <v>49</v>
      </c>
      <c r="C141" s="16" t="str">
        <f>LOOKUP(Заявки!$B$2:$B$155,КФК!$A$2:$A$61,КФК!$E$2:$E$61)</f>
        <v>Протвино</v>
      </c>
      <c r="D141" s="4" t="s">
        <v>13</v>
      </c>
      <c r="E141" s="4"/>
      <c r="F141" s="4" t="s">
        <v>486</v>
      </c>
      <c r="G141" s="4">
        <v>1995</v>
      </c>
      <c r="H141" s="4" t="s">
        <v>15</v>
      </c>
      <c r="I141" s="35"/>
      <c r="J141" s="4"/>
      <c r="K141" s="4"/>
      <c r="L141" s="4"/>
      <c r="M141" s="4">
        <v>335</v>
      </c>
      <c r="N141" s="4">
        <v>1</v>
      </c>
      <c r="O141">
        <v>1</v>
      </c>
    </row>
    <row r="142" spans="1:15" ht="15">
      <c r="A142" s="4">
        <v>336</v>
      </c>
      <c r="B142" s="4">
        <v>11</v>
      </c>
      <c r="C142" s="16" t="str">
        <f>LOOKUP(Заявки!$B$2:$B$155,КФК!$A$2:$A$61,КФК!$E$2:$E$61)</f>
        <v>С.-Посад</v>
      </c>
      <c r="D142" s="4" t="s">
        <v>13</v>
      </c>
      <c r="E142" s="4"/>
      <c r="F142" s="4" t="s">
        <v>489</v>
      </c>
      <c r="G142" s="4">
        <v>1984</v>
      </c>
      <c r="H142" s="4" t="s">
        <v>15</v>
      </c>
      <c r="I142" s="35"/>
      <c r="J142" s="4"/>
      <c r="K142" s="4"/>
      <c r="L142" s="4"/>
      <c r="M142" s="4">
        <v>336</v>
      </c>
      <c r="N142" s="4">
        <v>1</v>
      </c>
      <c r="O142" s="4">
        <v>1</v>
      </c>
    </row>
    <row r="143" spans="1:15" ht="15">
      <c r="A143" s="4">
        <v>337</v>
      </c>
      <c r="B143" s="4">
        <v>11</v>
      </c>
      <c r="C143" s="16" t="str">
        <f>LOOKUP(Заявки!$B$2:$B$155,КФК!$A$2:$A$61,КФК!$E$2:$E$61)</f>
        <v>С.-Посад</v>
      </c>
      <c r="D143" s="4" t="s">
        <v>13</v>
      </c>
      <c r="E143" s="4"/>
      <c r="F143" s="4" t="s">
        <v>490</v>
      </c>
      <c r="G143" s="4">
        <v>1989</v>
      </c>
      <c r="H143" s="4" t="s">
        <v>21</v>
      </c>
      <c r="I143" s="35"/>
      <c r="J143" s="4"/>
      <c r="K143" s="4"/>
      <c r="L143" s="4"/>
      <c r="M143" s="4">
        <v>337</v>
      </c>
      <c r="N143" s="4">
        <v>1</v>
      </c>
      <c r="O143" s="4">
        <v>1</v>
      </c>
    </row>
    <row r="144" spans="1:15" ht="15">
      <c r="A144" s="4">
        <v>338</v>
      </c>
      <c r="B144" s="4">
        <v>43</v>
      </c>
      <c r="C144" s="16" t="str">
        <f>LOOKUP(Заявки!$B$2:$B$155,КФК!$A$2:$A$61,КФК!$E$2:$E$61)</f>
        <v>Дубна</v>
      </c>
      <c r="D144" s="4" t="s">
        <v>29</v>
      </c>
      <c r="E144" s="4"/>
      <c r="F144" s="4" t="s">
        <v>492</v>
      </c>
      <c r="G144" s="4">
        <v>1987</v>
      </c>
      <c r="H144" s="4" t="s">
        <v>15</v>
      </c>
      <c r="I144" s="35"/>
      <c r="J144" s="4"/>
      <c r="K144" s="4"/>
      <c r="L144" s="4"/>
      <c r="M144" s="4">
        <v>338</v>
      </c>
      <c r="N144" s="4">
        <v>1</v>
      </c>
      <c r="O144" s="4">
        <v>1</v>
      </c>
    </row>
    <row r="145" spans="1:15" ht="15">
      <c r="A145" s="4">
        <v>339</v>
      </c>
      <c r="B145" s="4">
        <v>43</v>
      </c>
      <c r="C145" s="16" t="str">
        <f>LOOKUP(Заявки!$B$2:$B$155,КФК!$A$2:$A$61,КФК!$E$2:$E$61)</f>
        <v>Дубна</v>
      </c>
      <c r="D145" s="4" t="s">
        <v>29</v>
      </c>
      <c r="E145" s="4"/>
      <c r="F145" s="4" t="s">
        <v>493</v>
      </c>
      <c r="G145" s="4">
        <v>1987</v>
      </c>
      <c r="H145" s="4" t="s">
        <v>15</v>
      </c>
      <c r="I145" s="35"/>
      <c r="J145" s="4"/>
      <c r="K145" s="4"/>
      <c r="L145" s="4"/>
      <c r="M145" s="4">
        <v>338</v>
      </c>
      <c r="N145" s="4">
        <v>1</v>
      </c>
      <c r="O145" s="4">
        <v>1</v>
      </c>
    </row>
    <row r="146" spans="1:15" ht="15">
      <c r="A146" s="4">
        <v>340</v>
      </c>
      <c r="B146" s="4">
        <v>43</v>
      </c>
      <c r="C146" s="16" t="str">
        <f>LOOKUP(Заявки!$B$2:$B$155,КФК!$A$2:$A$61,КФК!$E$2:$E$61)</f>
        <v>Дубна</v>
      </c>
      <c r="D146" s="4" t="s">
        <v>29</v>
      </c>
      <c r="E146" s="4"/>
      <c r="F146" s="4" t="s">
        <v>494</v>
      </c>
      <c r="G146" s="4">
        <v>1979</v>
      </c>
      <c r="H146" s="4" t="s">
        <v>21</v>
      </c>
      <c r="I146" s="35"/>
      <c r="J146" s="4"/>
      <c r="K146" s="4"/>
      <c r="L146" s="4"/>
      <c r="M146" s="4">
        <v>338</v>
      </c>
      <c r="N146" s="4">
        <v>1</v>
      </c>
      <c r="O146" s="4">
        <v>1</v>
      </c>
    </row>
    <row r="147" spans="1:15" ht="15">
      <c r="A147" s="4">
        <v>341</v>
      </c>
      <c r="B147" s="4">
        <v>45</v>
      </c>
      <c r="C147" s="16" t="str">
        <f>LOOKUP(Заявки!$B$2:$B$155,КФК!$A$2:$A$61,КФК!$E$2:$E$61)</f>
        <v>Железнодорожный</v>
      </c>
      <c r="D147" s="4" t="s">
        <v>29</v>
      </c>
      <c r="E147" s="4"/>
      <c r="F147" s="4" t="s">
        <v>495</v>
      </c>
      <c r="G147" s="4">
        <v>1985</v>
      </c>
      <c r="H147" s="4" t="s">
        <v>15</v>
      </c>
      <c r="I147" s="35"/>
      <c r="J147" s="4"/>
      <c r="K147" s="4"/>
      <c r="L147" s="4"/>
      <c r="M147" s="4">
        <v>341</v>
      </c>
      <c r="N147" s="4">
        <v>1</v>
      </c>
      <c r="O147" s="4">
        <v>1</v>
      </c>
    </row>
    <row r="148" spans="1:15" ht="15">
      <c r="A148" s="4">
        <v>342</v>
      </c>
      <c r="B148" s="4">
        <v>45</v>
      </c>
      <c r="C148" s="16" t="str">
        <f>LOOKUP(Заявки!$B$2:$B$155,КФК!$A$2:$A$61,КФК!$E$2:$E$61)</f>
        <v>Железнодорожный</v>
      </c>
      <c r="D148" s="4" t="s">
        <v>29</v>
      </c>
      <c r="E148" s="4"/>
      <c r="F148" s="4" t="s">
        <v>497</v>
      </c>
      <c r="G148" s="4">
        <v>1984</v>
      </c>
      <c r="H148" s="4" t="s">
        <v>15</v>
      </c>
      <c r="I148" s="35"/>
      <c r="J148" s="4"/>
      <c r="K148" s="4"/>
      <c r="L148" s="4"/>
      <c r="M148" s="4">
        <v>341</v>
      </c>
      <c r="N148" s="4">
        <v>1</v>
      </c>
      <c r="O148" s="4">
        <v>1</v>
      </c>
    </row>
    <row r="149" spans="1:15" ht="15">
      <c r="A149" s="4">
        <v>343</v>
      </c>
      <c r="B149" s="4">
        <v>45</v>
      </c>
      <c r="C149" s="16" t="str">
        <f>LOOKUP(Заявки!$B$2:$B$155,КФК!$A$2:$A$61,КФК!$E$2:$E$61)</f>
        <v>Железнодорожный</v>
      </c>
      <c r="D149" s="4" t="s">
        <v>29</v>
      </c>
      <c r="E149" s="4"/>
      <c r="F149" s="4" t="s">
        <v>496</v>
      </c>
      <c r="G149" s="4">
        <v>1990</v>
      </c>
      <c r="H149" s="4" t="s">
        <v>21</v>
      </c>
      <c r="I149" s="35"/>
      <c r="J149" s="4"/>
      <c r="K149" s="4"/>
      <c r="L149" s="4"/>
      <c r="M149" s="4">
        <v>341</v>
      </c>
      <c r="N149" s="4">
        <v>1</v>
      </c>
      <c r="O149" s="4">
        <v>1</v>
      </c>
    </row>
    <row r="150" spans="1:15" ht="15">
      <c r="A150" s="4">
        <v>344</v>
      </c>
      <c r="B150" s="4">
        <v>10</v>
      </c>
      <c r="C150" s="16" t="str">
        <f>LOOKUP(Заявки!$B$2:$B$155,КФК!$A$2:$A$61,КФК!$E$2:$E$61)</f>
        <v>Балашиха</v>
      </c>
      <c r="D150" s="4" t="s">
        <v>29</v>
      </c>
      <c r="E150" s="4"/>
      <c r="F150" s="4" t="s">
        <v>498</v>
      </c>
      <c r="G150" s="4">
        <v>1980</v>
      </c>
      <c r="H150" s="4" t="s">
        <v>15</v>
      </c>
      <c r="I150" s="35"/>
      <c r="J150" s="4"/>
      <c r="K150" s="4"/>
      <c r="L150" s="4"/>
      <c r="M150" s="4">
        <v>344</v>
      </c>
      <c r="N150" s="4">
        <v>1</v>
      </c>
      <c r="O150" s="4">
        <v>1</v>
      </c>
    </row>
    <row r="151" spans="1:15" ht="15">
      <c r="A151" s="4">
        <v>345</v>
      </c>
      <c r="B151" s="4">
        <v>10</v>
      </c>
      <c r="C151" s="16" t="str">
        <f>LOOKUP(Заявки!$B$2:$B$155,КФК!$A$2:$A$61,КФК!$E$2:$E$61)</f>
        <v>Балашиха</v>
      </c>
      <c r="D151" s="4" t="s">
        <v>29</v>
      </c>
      <c r="E151" s="4"/>
      <c r="F151" s="4" t="s">
        <v>499</v>
      </c>
      <c r="G151" s="4">
        <v>1980</v>
      </c>
      <c r="H151" s="4" t="s">
        <v>15</v>
      </c>
      <c r="I151" s="35"/>
      <c r="J151" s="4"/>
      <c r="K151" s="4"/>
      <c r="L151" s="4"/>
      <c r="M151" s="4">
        <v>344</v>
      </c>
      <c r="N151" s="4">
        <v>1</v>
      </c>
      <c r="O151" s="4">
        <v>1</v>
      </c>
    </row>
    <row r="152" spans="1:15" ht="15">
      <c r="A152" s="4">
        <v>346</v>
      </c>
      <c r="B152" s="4">
        <v>10</v>
      </c>
      <c r="C152" s="16" t="str">
        <f>LOOKUP(Заявки!$B$2:$B$155,КФК!$A$2:$A$61,КФК!$E$2:$E$61)</f>
        <v>Балашиха</v>
      </c>
      <c r="D152" s="4" t="s">
        <v>29</v>
      </c>
      <c r="E152" s="4"/>
      <c r="F152" s="4" t="s">
        <v>500</v>
      </c>
      <c r="G152" s="4">
        <v>1990</v>
      </c>
      <c r="H152" s="4" t="s">
        <v>21</v>
      </c>
      <c r="I152" s="35"/>
      <c r="J152" s="4"/>
      <c r="K152" s="4"/>
      <c r="L152" s="4"/>
      <c r="M152" s="4">
        <v>344</v>
      </c>
      <c r="N152" s="4">
        <v>1</v>
      </c>
      <c r="O152" s="4">
        <v>1</v>
      </c>
    </row>
    <row r="153" spans="1:15" ht="15">
      <c r="A153" s="4">
        <v>347</v>
      </c>
      <c r="B153" s="4">
        <v>19</v>
      </c>
      <c r="C153" s="16" t="str">
        <f>LOOKUP(Заявки!$B$2:$B$155,КФК!$A$2:$A$61,КФК!$E$2:$E$61)</f>
        <v>Ногинск</v>
      </c>
      <c r="D153" s="4" t="s">
        <v>29</v>
      </c>
      <c r="E153" s="4"/>
      <c r="F153" s="4" t="s">
        <v>502</v>
      </c>
      <c r="G153" s="4">
        <v>1987</v>
      </c>
      <c r="H153" s="4" t="s">
        <v>15</v>
      </c>
      <c r="I153" s="35"/>
      <c r="J153" s="4"/>
      <c r="K153" s="4"/>
      <c r="L153" s="4"/>
      <c r="M153" s="4">
        <v>347</v>
      </c>
      <c r="N153" s="4">
        <v>1</v>
      </c>
      <c r="O153" s="4"/>
    </row>
    <row r="154" spans="1:15" ht="15">
      <c r="A154" s="4">
        <v>348</v>
      </c>
      <c r="B154" s="4">
        <v>19</v>
      </c>
      <c r="C154" s="16" t="str">
        <f>LOOKUP(Заявки!$B$2:$B$155,КФК!$A$2:$A$61,КФК!$E$2:$E$61)</f>
        <v>Ногинск</v>
      </c>
      <c r="D154" s="4" t="s">
        <v>29</v>
      </c>
      <c r="E154" s="4"/>
      <c r="F154" s="4" t="s">
        <v>504</v>
      </c>
      <c r="G154" s="4">
        <v>1989</v>
      </c>
      <c r="H154" s="4" t="s">
        <v>15</v>
      </c>
      <c r="I154" s="35"/>
      <c r="J154" s="4"/>
      <c r="K154" s="4"/>
      <c r="L154" s="4"/>
      <c r="M154" s="4">
        <v>347</v>
      </c>
      <c r="N154" s="4">
        <v>1</v>
      </c>
      <c r="O154" s="4"/>
    </row>
    <row r="155" spans="1:15" ht="15">
      <c r="A155" s="4">
        <v>349</v>
      </c>
      <c r="B155" s="4">
        <v>19</v>
      </c>
      <c r="C155" s="16" t="str">
        <f>LOOKUP(Заявки!$B$2:$B$155,КФК!$A$2:$A$61,КФК!$E$2:$E$61)</f>
        <v>Ногинск</v>
      </c>
      <c r="D155" s="4" t="s">
        <v>29</v>
      </c>
      <c r="E155" s="4"/>
      <c r="F155" s="4" t="s">
        <v>503</v>
      </c>
      <c r="G155" s="4">
        <v>1987</v>
      </c>
      <c r="H155" s="4" t="s">
        <v>21</v>
      </c>
      <c r="I155" s="35"/>
      <c r="J155" s="4"/>
      <c r="K155" s="4"/>
      <c r="L155" s="4"/>
      <c r="M155" s="4">
        <v>347</v>
      </c>
      <c r="N155" s="4">
        <v>1</v>
      </c>
      <c r="O155" s="4"/>
    </row>
  </sheetData>
  <sheetProtection/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E1">
      <selection activeCell="G6" sqref="G6"/>
    </sheetView>
  </sheetViews>
  <sheetFormatPr defaultColWidth="9.140625" defaultRowHeight="15" outlineLevelCol="1"/>
  <cols>
    <col min="1" max="4" width="4.00390625" style="0" hidden="1" customWidth="1" outlineLevel="1"/>
    <col min="5" max="5" width="7.28125" style="0" bestFit="1" customWidth="1" collapsed="1"/>
    <col min="6" max="6" width="4.00390625" style="0" hidden="1" customWidth="1" outlineLevel="1"/>
    <col min="7" max="7" width="16.00390625" style="0" customWidth="1" collapsed="1"/>
    <col min="8" max="8" width="14.57421875" style="0" hidden="1" customWidth="1" outlineLevel="1"/>
    <col min="9" max="9" width="22.57421875" style="0" customWidth="1" collapsed="1"/>
    <col min="10" max="10" width="22.57421875" style="0" hidden="1" customWidth="1" outlineLevel="1"/>
    <col min="11" max="11" width="19.7109375" style="0" bestFit="1" customWidth="1" collapsed="1"/>
    <col min="12" max="12" width="19.7109375" style="0" hidden="1" customWidth="1" outlineLevel="1"/>
    <col min="13" max="13" width="21.7109375" style="0" bestFit="1" customWidth="1" collapsed="1"/>
    <col min="14" max="14" width="21.7109375" style="0" hidden="1" customWidth="1" outlineLevel="1"/>
    <col min="15" max="15" width="11.00390625" style="0" customWidth="1" collapsed="1"/>
    <col min="16" max="16" width="8.140625" style="0" customWidth="1"/>
  </cols>
  <sheetData>
    <row r="1" spans="7:19" ht="22.5">
      <c r="G1" s="64" t="s">
        <v>373</v>
      </c>
      <c r="H1" s="64"/>
      <c r="I1" s="64"/>
      <c r="J1" s="64"/>
      <c r="K1" s="64"/>
      <c r="L1" s="64"/>
      <c r="M1" s="64"/>
      <c r="N1" s="64"/>
      <c r="O1" s="64"/>
      <c r="P1" s="64"/>
      <c r="R1" s="30"/>
      <c r="S1" s="30"/>
    </row>
    <row r="2" spans="7:19" ht="15">
      <c r="G2" s="65" t="s">
        <v>398</v>
      </c>
      <c r="H2" s="65"/>
      <c r="I2" s="65"/>
      <c r="J2" s="65"/>
      <c r="K2" s="65"/>
      <c r="L2" s="65"/>
      <c r="M2" s="65"/>
      <c r="N2" s="65"/>
      <c r="O2" s="65"/>
      <c r="P2" s="65"/>
      <c r="R2" s="12"/>
      <c r="S2" s="12"/>
    </row>
    <row r="3" spans="7:19" ht="15">
      <c r="G3" s="65" t="s">
        <v>375</v>
      </c>
      <c r="H3" s="65"/>
      <c r="I3" s="65"/>
      <c r="J3" s="65"/>
      <c r="K3" s="65"/>
      <c r="L3" s="65"/>
      <c r="M3" s="65"/>
      <c r="N3" s="65"/>
      <c r="O3" s="65"/>
      <c r="P3" s="65"/>
      <c r="R3" s="31"/>
      <c r="S3" s="31"/>
    </row>
    <row r="4" spans="7:19" ht="28.5">
      <c r="G4" s="68" t="s">
        <v>507</v>
      </c>
      <c r="H4" s="68"/>
      <c r="I4" s="68"/>
      <c r="J4" s="68"/>
      <c r="K4" s="68"/>
      <c r="L4" s="68"/>
      <c r="M4" s="68"/>
      <c r="N4" s="68"/>
      <c r="O4" s="68"/>
      <c r="P4" s="68"/>
      <c r="R4" s="31"/>
      <c r="S4" s="31"/>
    </row>
    <row r="5" spans="7:14" ht="15">
      <c r="G5" s="9"/>
      <c r="H5" s="9"/>
      <c r="M5" s="1"/>
      <c r="N5" s="1"/>
    </row>
    <row r="6" spans="7:16" ht="15.75">
      <c r="G6" s="11" t="s">
        <v>374</v>
      </c>
      <c r="H6" s="11"/>
      <c r="M6" s="1"/>
      <c r="N6" s="1"/>
      <c r="P6" s="8" t="s">
        <v>376</v>
      </c>
    </row>
    <row r="7" spans="7:14" ht="15">
      <c r="G7" s="11" t="s">
        <v>399</v>
      </c>
      <c r="H7" s="11"/>
      <c r="M7" s="1"/>
      <c r="N7" s="1"/>
    </row>
    <row r="9" spans="1:16" ht="15">
      <c r="A9" t="s">
        <v>0</v>
      </c>
      <c r="B9" t="s">
        <v>420</v>
      </c>
      <c r="C9" t="s">
        <v>421</v>
      </c>
      <c r="D9" t="s">
        <v>400</v>
      </c>
      <c r="E9" t="s">
        <v>506</v>
      </c>
      <c r="F9" t="s">
        <v>430</v>
      </c>
      <c r="G9" t="s">
        <v>2</v>
      </c>
      <c r="H9" t="s">
        <v>426</v>
      </c>
      <c r="I9" t="s">
        <v>424</v>
      </c>
      <c r="J9" t="s">
        <v>427</v>
      </c>
      <c r="K9" s="42" t="s">
        <v>422</v>
      </c>
      <c r="L9" s="42" t="s">
        <v>428</v>
      </c>
      <c r="M9" t="s">
        <v>423</v>
      </c>
      <c r="N9" t="s">
        <v>429</v>
      </c>
      <c r="O9" s="1" t="s">
        <v>7</v>
      </c>
      <c r="P9" s="1" t="s">
        <v>415</v>
      </c>
    </row>
    <row r="10" spans="1:16" ht="15">
      <c r="A10" s="1">
        <v>159</v>
      </c>
      <c r="B10" s="1">
        <v>160</v>
      </c>
      <c r="C10" s="1">
        <v>161</v>
      </c>
      <c r="D10" s="29">
        <f>VLOOKUP(ГУВД!$F10,КФК!$A$2:$E$61,3,FALSE)</f>
        <v>1</v>
      </c>
      <c r="E10" s="29">
        <f>VLOOKUP(ГУВД!$F10,КФК!$A$2:$E$61,2,FALSE)</f>
        <v>1</v>
      </c>
      <c r="F10" s="29">
        <f>VLOOKUP(ГУВД!$A10,Заявки!$A$2:$O$155,2,FALSE)</f>
        <v>14</v>
      </c>
      <c r="G10" s="3" t="str">
        <f>VLOOKUP(ГУВД!$A10,Заявки!$A$2:$O$155,3,FALSE)</f>
        <v>Одинцово</v>
      </c>
      <c r="H10" s="36">
        <f>VLOOKUP(ГУВД!$A10,'Р-м'!$A$10:$H$112,7,FALSE)</f>
        <v>0.0007874999999999999</v>
      </c>
      <c r="I10" s="38" t="str">
        <f>VLOOKUP(ГУВД!$A10,Заявки!$A$2:$O$155,6,FALSE)</f>
        <v>Даценко Андрей</v>
      </c>
      <c r="J10" s="36">
        <f>VLOOKUP(ГУВД!$B10,'Р-м'!$A$10:$H$112,7,FALSE)</f>
        <v>0.0008607638888888889</v>
      </c>
      <c r="K10" s="39" t="str">
        <f>VLOOKUP(ГУВД!$B10,Заявки!$A$2:$O$155,6,FALSE)</f>
        <v>Ковалев Александр</v>
      </c>
      <c r="L10" s="43">
        <f>VLOOKUP(ГУВД!$C10,'Р-ж'!$A$10:$H$60,7,FALSE)</f>
        <v>0.0006535879629629629</v>
      </c>
      <c r="M10" s="38" t="str">
        <f>VLOOKUP(ГУВД!$C10,Заявки!$A$2:$O$155,6,FALSE)</f>
        <v>Барановская Юлия</v>
      </c>
      <c r="N10" s="36">
        <f>VLOOKUP(ГУВД!$A10,'Р-э'!$A$10:$K$56,10,FALSE)</f>
        <v>0.0018228009259259258</v>
      </c>
      <c r="O10" s="36">
        <f>ГУВД!$H10+ГУВД!$J10+ГУВД!$L10+ГУВД!$N10</f>
        <v>0.004124652777777777</v>
      </c>
      <c r="P10" s="29">
        <v>1</v>
      </c>
    </row>
    <row r="11" spans="1:16" ht="15">
      <c r="A11" s="1">
        <v>307</v>
      </c>
      <c r="B11" s="1">
        <v>308</v>
      </c>
      <c r="C11" s="1">
        <v>309</v>
      </c>
      <c r="D11" s="29">
        <f>VLOOKUP(ГУВД!$F11,КФК!$A$2:$E$61,3,FALSE)</f>
        <v>1</v>
      </c>
      <c r="E11" s="29">
        <f>VLOOKUP(ГУВД!$F11,КФК!$A$2:$E$61,2,FALSE)</f>
        <v>1</v>
      </c>
      <c r="F11" s="29">
        <f>VLOOKUP(ГУВД!$A11,Заявки!$A$2:$O$155,2,FALSE)</f>
        <v>12</v>
      </c>
      <c r="G11" s="3" t="str">
        <f>VLOOKUP(ГУВД!$A11,Заявки!$A$2:$O$155,3,FALSE)</f>
        <v>Раменское</v>
      </c>
      <c r="H11" s="36">
        <f>VLOOKUP(ГУВД!$A11,'Р-м'!$A$10:$H$112,7,FALSE)</f>
        <v>0.0008249999999999999</v>
      </c>
      <c r="I11" s="38" t="str">
        <f>VLOOKUP(ГУВД!$A11,Заявки!$A$2:$O$155,6,FALSE)</f>
        <v>Сарафанов Алексей</v>
      </c>
      <c r="J11" s="36">
        <f>VLOOKUP(ГУВД!$B11,'Р-м'!$A$10:$H$112,7,FALSE)</f>
        <v>0.0009775462962962962</v>
      </c>
      <c r="K11" s="39" t="str">
        <f>VLOOKUP(ГУВД!$B11,Заявки!$A$2:$O$155,6,FALSE)</f>
        <v>Нижник Кирилл</v>
      </c>
      <c r="L11" s="43">
        <f>VLOOKUP(ГУВД!$C11,'Р-ж'!$A$10:$H$60,7,FALSE)</f>
        <v>0.0005833333333333334</v>
      </c>
      <c r="M11" s="38" t="str">
        <f>VLOOKUP(ГУВД!$C11,Заявки!$A$2:$O$155,6,FALSE)</f>
        <v>Шаронова Оксана</v>
      </c>
      <c r="N11" s="36">
        <f>VLOOKUP(ГУВД!$A11,'Р-э'!$A$10:$K$56,10,FALSE)</f>
        <v>0.001809837962962963</v>
      </c>
      <c r="O11" s="36">
        <f>ГУВД!$H11+ГУВД!$J11+ГУВД!$L11+ГУВД!$N11</f>
        <v>0.004195717592592592</v>
      </c>
      <c r="P11" s="29">
        <v>2</v>
      </c>
    </row>
    <row r="12" spans="1:16" ht="15">
      <c r="A12" s="1">
        <v>332</v>
      </c>
      <c r="B12" s="1">
        <v>333</v>
      </c>
      <c r="C12" s="1">
        <v>334</v>
      </c>
      <c r="D12" s="29">
        <f>VLOOKUP(ГУВД!$F12,КФК!$A$2:$E$61,3,FALSE)</f>
        <v>1</v>
      </c>
      <c r="E12" s="29">
        <f>VLOOKUP(ГУВД!$F12,КФК!$A$2:$E$61,2,FALSE)</f>
        <v>1</v>
      </c>
      <c r="F12" s="29">
        <f>VLOOKUP(ГУВД!$A12,Заявки!$A$2:$O$155,2,FALSE)</f>
        <v>17</v>
      </c>
      <c r="G12" s="3" t="str">
        <f>VLOOKUP(ГУВД!$A12,Заявки!$A$2:$O$155,3,FALSE)</f>
        <v>Люберцы</v>
      </c>
      <c r="H12" s="36">
        <f>VLOOKUP(ГУВД!$A12,'Р-м'!$A$10:$H$112,7,FALSE)</f>
        <v>0.0007086805555555556</v>
      </c>
      <c r="I12" s="38" t="str">
        <f>VLOOKUP(ГУВД!$A12,Заявки!$A$2:$O$155,6,FALSE)</f>
        <v>Стоякин Михаил</v>
      </c>
      <c r="J12" s="36">
        <f>VLOOKUP(ГУВД!$B12,'Р-м'!$A$10:$H$112,7,FALSE)</f>
        <v>0.0010913194444444445</v>
      </c>
      <c r="K12" s="39" t="str">
        <f>VLOOKUP(ГУВД!$B12,Заявки!$A$2:$O$155,6,FALSE)</f>
        <v>Карпов Иван</v>
      </c>
      <c r="L12" s="43">
        <f>VLOOKUP(ГУВД!$C12,'Р-ж'!$A$10:$H$60,7,FALSE)</f>
        <v>0.000721412037037037</v>
      </c>
      <c r="M12" s="38" t="str">
        <f>VLOOKUP(ГУВД!$C12,Заявки!$A$2:$O$155,6,FALSE)</f>
        <v>Трыханова Олеся</v>
      </c>
      <c r="N12" s="36">
        <f>VLOOKUP(ГУВД!$A12,'Р-э'!$A$10:$K$56,10,FALSE)</f>
        <v>0.0018081018518518518</v>
      </c>
      <c r="O12" s="36">
        <f>ГУВД!$H12+ГУВД!$J12+ГУВД!$L12+ГУВД!$N12</f>
        <v>0.004329513888888889</v>
      </c>
      <c r="P12" s="29">
        <v>3</v>
      </c>
    </row>
    <row r="13" spans="1:16" ht="15">
      <c r="A13" s="1">
        <v>325</v>
      </c>
      <c r="B13" s="1">
        <v>326</v>
      </c>
      <c r="C13" s="1">
        <v>327</v>
      </c>
      <c r="D13" s="29">
        <f>VLOOKUP(ГУВД!$F13,КФК!$A$2:$E$61,3,FALSE)</f>
        <v>1</v>
      </c>
      <c r="E13" s="29">
        <f>VLOOKUP(ГУВД!$F13,КФК!$A$2:$E$61,2,FALSE)</f>
        <v>1</v>
      </c>
      <c r="F13" s="29">
        <f>VLOOKUP(ГУВД!$A13,Заявки!$A$2:$O$155,2,FALSE)</f>
        <v>20</v>
      </c>
      <c r="G13" s="3" t="str">
        <f>VLOOKUP(ГУВД!$A13,Заявки!$A$2:$O$155,3,FALSE)</f>
        <v>Подольск</v>
      </c>
      <c r="H13" s="36">
        <f>VLOOKUP(ГУВД!$A13,'Р-м'!$A$10:$H$112,7,FALSE)</f>
        <v>0.0009222222222222223</v>
      </c>
      <c r="I13" s="38" t="str">
        <f>VLOOKUP(ГУВД!$A13,Заявки!$A$2:$O$155,6,FALSE)</f>
        <v>Вялов Максим</v>
      </c>
      <c r="J13" s="36">
        <f>VLOOKUP(ГУВД!$B13,'Р-м'!$A$10:$H$112,7,FALSE)</f>
        <v>0.0011800925925925926</v>
      </c>
      <c r="K13" s="39" t="str">
        <f>VLOOKUP(ГУВД!$B13,Заявки!$A$2:$O$155,6,FALSE)</f>
        <v>Дмитренко Юрий</v>
      </c>
      <c r="L13" s="43">
        <f>VLOOKUP(ГУВД!$C13,'Р-ж'!$A$10:$H$60,7,FALSE)</f>
        <v>0.00040879629629629626</v>
      </c>
      <c r="M13" s="38" t="str">
        <f>VLOOKUP(ГУВД!$C13,Заявки!$A$2:$O$155,6,FALSE)</f>
        <v>Перунова Юлия</v>
      </c>
      <c r="N13" s="36">
        <f>VLOOKUP(ГУВД!$A13,'Р-э'!$A$10:$K$56,10,FALSE)</f>
        <v>0.0018712962962962962</v>
      </c>
      <c r="O13" s="36">
        <f>ГУВД!$H13+ГУВД!$J13+ГУВД!$L13+ГУВД!$N13</f>
        <v>0.004382407407407408</v>
      </c>
      <c r="P13" s="29">
        <v>4</v>
      </c>
    </row>
    <row r="14" spans="1:16" ht="15">
      <c r="A14" s="1">
        <v>15</v>
      </c>
      <c r="B14" s="1">
        <v>16</v>
      </c>
      <c r="C14" s="1">
        <v>17</v>
      </c>
      <c r="D14" s="29">
        <f>VLOOKUP(ГУВД!$F14,КФК!$A$2:$E$61,3,FALSE)</f>
        <v>1</v>
      </c>
      <c r="E14" s="29">
        <f>VLOOKUP(ГУВД!$F14,КФК!$A$2:$E$61,2,FALSE)</f>
        <v>1</v>
      </c>
      <c r="F14" s="29">
        <f>VLOOKUP(ГУВД!$A14,Заявки!$A$2:$O$155,2,FALSE)</f>
        <v>15</v>
      </c>
      <c r="G14" s="3" t="str">
        <f>VLOOKUP(ГУВД!$A14,Заявки!$A$2:$O$155,3,FALSE)</f>
        <v>Мытищи</v>
      </c>
      <c r="H14" s="36">
        <f>VLOOKUP(ГУВД!$A14,'Р-м'!$A$10:$H$112,7,FALSE)</f>
        <v>0.001058564814814815</v>
      </c>
      <c r="I14" s="38" t="str">
        <f>VLOOKUP(ГУВД!$A14,Заявки!$A$2:$O$155,6,FALSE)</f>
        <v>Сидорин Роман</v>
      </c>
      <c r="J14" s="36">
        <f>VLOOKUP(ГУВД!$B14,'Р-м'!$A$10:$H$112,7,FALSE)</f>
        <v>0.0008571759259259258</v>
      </c>
      <c r="K14" s="39" t="str">
        <f>VLOOKUP(ГУВД!$B14,Заявки!$A$2:$O$155,6,FALSE)</f>
        <v>Каравайкин Евгений</v>
      </c>
      <c r="L14" s="43">
        <f>VLOOKUP(ГУВД!$C14,'Р-ж'!$A$10:$H$60,7,FALSE)</f>
        <v>0.0007031249999999999</v>
      </c>
      <c r="M14" s="38" t="str">
        <f>VLOOKUP(ГУВД!$C14,Заявки!$A$2:$O$155,6,FALSE)</f>
        <v>Одинцова Полина</v>
      </c>
      <c r="N14" s="36">
        <f>VLOOKUP(ГУВД!$A14,'Р-э'!$A$10:$K$56,10,FALSE)</f>
        <v>0.001947337962962963</v>
      </c>
      <c r="O14" s="36">
        <f>ГУВД!$H14+ГУВД!$J14+ГУВД!$L14+ГУВД!$N14</f>
        <v>0.004566203703703703</v>
      </c>
      <c r="P14" s="29">
        <v>5</v>
      </c>
    </row>
    <row r="15" spans="1:16" ht="15">
      <c r="A15" s="1">
        <v>321</v>
      </c>
      <c r="B15" s="1">
        <v>322</v>
      </c>
      <c r="C15" s="1">
        <v>323</v>
      </c>
      <c r="D15" s="29">
        <f>VLOOKUP(ГУВД!$F15,КФК!$A$2:$E$61,3,FALSE)</f>
        <v>1</v>
      </c>
      <c r="E15" s="29">
        <f>VLOOKUP(ГУВД!$F15,КФК!$A$2:$E$61,2,FALSE)</f>
        <v>1</v>
      </c>
      <c r="F15" s="29">
        <f>VLOOKUP(ГУВД!$A15,Заявки!$A$2:$O$155,2,FALSE)</f>
        <v>16</v>
      </c>
      <c r="G15" s="3" t="str">
        <f>VLOOKUP(ГУВД!$A15,Заявки!$A$2:$O$155,3,FALSE)</f>
        <v>Щелково</v>
      </c>
      <c r="H15" s="36">
        <f>VLOOKUP(ГУВД!$A15,'Р-м'!$A$10:$H$112,7,FALSE)</f>
        <v>0.0007011574074074074</v>
      </c>
      <c r="I15" s="38" t="str">
        <f>VLOOKUP(ГУВД!$A15,Заявки!$A$2:$O$155,6,FALSE)</f>
        <v>Грязнов Владимир</v>
      </c>
      <c r="J15" s="36">
        <f>VLOOKUP(ГУВД!$B15,'Р-м'!$A$10:$H$112,7,FALSE)</f>
        <v>0.0012666666666666666</v>
      </c>
      <c r="K15" s="39" t="str">
        <f>VLOOKUP(ГУВД!$B15,Заявки!$A$2:$O$155,6,FALSE)</f>
        <v>Цуцков Илья</v>
      </c>
      <c r="L15" s="43">
        <f>VLOOKUP(ГУВД!$C15,'Р-ж'!$A$10:$H$60,7,FALSE)</f>
        <v>0.0008534722222222224</v>
      </c>
      <c r="M15" s="38" t="str">
        <f>VLOOKUP(ГУВД!$C15,Заявки!$A$2:$O$155,6,FALSE)</f>
        <v>Зыкова Наталья</v>
      </c>
      <c r="N15" s="36">
        <f>VLOOKUP(ГУВД!$A15,'Р-э'!$A$10:$K$56,10,FALSE)</f>
        <v>0.001948611111111111</v>
      </c>
      <c r="O15" s="36">
        <f>ГУВД!$H15+ГУВД!$J15+ГУВД!$L15+ГУВД!$N15</f>
        <v>0.004769907407407408</v>
      </c>
      <c r="P15" s="29">
        <v>6</v>
      </c>
    </row>
    <row r="16" spans="1:16" ht="15">
      <c r="A16" s="1">
        <v>132</v>
      </c>
      <c r="B16" s="1">
        <v>133</v>
      </c>
      <c r="C16" s="1">
        <v>134</v>
      </c>
      <c r="D16" s="29">
        <f>VLOOKUP(ГУВД!$F16,КФК!$A$2:$E$61,3,FALSE)</f>
        <v>1</v>
      </c>
      <c r="E16" s="29">
        <f>VLOOKUP(ГУВД!$F16,КФК!$A$2:$E$61,2,FALSE)</f>
        <v>1</v>
      </c>
      <c r="F16" s="29">
        <f>VLOOKUP(ГУВД!$A16,Заявки!$A$2:$O$155,2,FALSE)</f>
        <v>3</v>
      </c>
      <c r="G16" s="3" t="str">
        <f>VLOOKUP(ГУВД!$A16,Заявки!$A$2:$O$155,3,FALSE)</f>
        <v>КФК-1</v>
      </c>
      <c r="H16" s="36">
        <f>VLOOKUP(ГУВД!$A16,'Р-м'!$A$10:$H$112,7,FALSE)</f>
        <v>0.0008809027777777778</v>
      </c>
      <c r="I16" s="38" t="str">
        <f>VLOOKUP(ГУВД!$A16,Заявки!$A$2:$O$155,6,FALSE)</f>
        <v>Лебедев Сергей</v>
      </c>
      <c r="J16" s="36">
        <f>VLOOKUP(ГУВД!$B16,'Р-м'!$A$10:$H$112,7,FALSE)</f>
        <v>0.0007967592592592592</v>
      </c>
      <c r="K16" s="39" t="str">
        <f>VLOOKUP(ГУВД!$B16,Заявки!$A$2:$O$155,6,FALSE)</f>
        <v>Лебедев Евгений</v>
      </c>
      <c r="L16" s="43">
        <f>VLOOKUP(ГУВД!$C16,'Р-ж'!$A$10:$H$60,7,FALSE)</f>
        <v>0.0011163194444444443</v>
      </c>
      <c r="M16" s="38" t="str">
        <f>VLOOKUP(ГУВД!$C16,Заявки!$A$2:$O$155,6,FALSE)</f>
        <v>Комракова Людмила</v>
      </c>
      <c r="N16" s="36">
        <f>VLOOKUP(ГУВД!$A16,'Р-э'!$A$10:$K$56,10,FALSE)</f>
        <v>0.0022320601851851854</v>
      </c>
      <c r="O16" s="36">
        <f>ГУВД!$H16+ГУВД!$J16+ГУВД!$L16+ГУВД!$N16</f>
        <v>0.0050260416666666665</v>
      </c>
      <c r="P16" s="29">
        <v>7</v>
      </c>
    </row>
    <row r="17" spans="1:16" ht="15">
      <c r="A17" s="1">
        <v>347</v>
      </c>
      <c r="B17" s="1">
        <v>348</v>
      </c>
      <c r="C17" s="1">
        <v>349</v>
      </c>
      <c r="D17" s="29">
        <f>VLOOKUP(ГУВД!$F17,КФК!$A$2:$E$61,3,FALSE)</f>
        <v>1</v>
      </c>
      <c r="E17" s="29">
        <f>VLOOKUP(ГУВД!$F17,КФК!$A$2:$E$61,2,FALSE)</f>
        <v>1</v>
      </c>
      <c r="F17" s="29">
        <f>VLOOKUP(ГУВД!$A17,Заявки!$A$2:$O$155,2,FALSE)</f>
        <v>19</v>
      </c>
      <c r="G17" s="3" t="str">
        <f>VLOOKUP(ГУВД!$A17,Заявки!$A$2:$O$155,3,FALSE)</f>
        <v>Ногинск</v>
      </c>
      <c r="H17" s="36">
        <f>VLOOKUP(ГУВД!$A17,'Р-м'!$A$10:$H$112,7,FALSE)</f>
        <v>0.0012233796296296296</v>
      </c>
      <c r="I17" s="38" t="str">
        <f>VLOOKUP(ГУВД!$A17,Заявки!$A$2:$O$155,6,FALSE)</f>
        <v>Радкевич Виталий</v>
      </c>
      <c r="J17" s="36">
        <f>VLOOKUP(ГУВД!$B17,'Р-м'!$A$10:$H$112,7,FALSE)</f>
        <v>0.0014217592592592595</v>
      </c>
      <c r="K17" s="39" t="str">
        <f>VLOOKUP(ГУВД!$B17,Заявки!$A$2:$O$155,6,FALSE)</f>
        <v>Сухов Геннадий</v>
      </c>
      <c r="L17" s="43">
        <f>VLOOKUP(ГУВД!$C17,'Р-ж'!$A$10:$H$60,7,FALSE)</f>
        <v>0.0004618055555555555</v>
      </c>
      <c r="M17" s="38" t="str">
        <f>VLOOKUP(ГУВД!$C17,Заявки!$A$2:$O$155,6,FALSE)</f>
        <v>Чиркова Александра</v>
      </c>
      <c r="N17" s="36">
        <f>VLOOKUP(ГУВД!$A17,'Р-э'!$A$10:$K$56,10,FALSE)</f>
        <v>0.002040740740740741</v>
      </c>
      <c r="O17" s="36">
        <f>ГУВД!$H17+ГУВД!$J17+ГУВД!$L17+ГУВД!$N17</f>
        <v>0.005147685185185186</v>
      </c>
      <c r="P17" s="29">
        <v>8</v>
      </c>
    </row>
    <row r="18" spans="1:16" ht="15">
      <c r="A18" s="1">
        <v>19</v>
      </c>
      <c r="B18" s="1">
        <v>20</v>
      </c>
      <c r="C18" s="1">
        <v>21</v>
      </c>
      <c r="D18" s="29">
        <f>VLOOKUP(ГУВД!$F18,КФК!$A$2:$E$61,3,FALSE)</f>
        <v>1</v>
      </c>
      <c r="E18" s="29">
        <f>VLOOKUP(ГУВД!$F18,КФК!$A$2:$E$61,2,FALSE)</f>
        <v>1</v>
      </c>
      <c r="F18" s="29">
        <f>VLOOKUP(ГУВД!$A18,Заявки!$A$2:$O$155,2,FALSE)</f>
        <v>18</v>
      </c>
      <c r="G18" s="3" t="str">
        <f>VLOOKUP(ГУВД!$A18,Заявки!$A$2:$O$155,3,FALSE)</f>
        <v>Пушкино</v>
      </c>
      <c r="H18" s="36">
        <f>VLOOKUP(ГУВД!$A18,'Р-м'!$A$10:$H$112,7,FALSE)</f>
        <v>0.0011962962962962962</v>
      </c>
      <c r="I18" s="38" t="str">
        <f>VLOOKUP(ГУВД!$A18,Заявки!$A$2:$O$155,6,FALSE)</f>
        <v>Киевец Сергей</v>
      </c>
      <c r="J18" s="36">
        <f>VLOOKUP(ГУВД!$B18,'Р-м'!$A$10:$H$112,7,FALSE)</f>
        <v>0.001304861111111111</v>
      </c>
      <c r="K18" s="39" t="str">
        <f>VLOOKUP(ГУВД!$B18,Заявки!$A$2:$O$155,6,FALSE)</f>
        <v>Котоменков Виктор</v>
      </c>
      <c r="L18" s="43">
        <f>VLOOKUP(ГУВД!$C18,'Р-ж'!$A$10:$H$60,7,FALSE)</f>
        <v>0.0007060185185185185</v>
      </c>
      <c r="M18" s="38" t="str">
        <f>VLOOKUP(ГУВД!$C18,Заявки!$A$2:$O$155,6,FALSE)</f>
        <v>Зайцева Людмила</v>
      </c>
      <c r="N18" s="36">
        <f>VLOOKUP(ГУВД!$A18,'Р-э'!$A$10:$K$56,10,FALSE)</f>
        <v>0.0021467592592592593</v>
      </c>
      <c r="O18" s="36">
        <f>ГУВД!$H18+ГУВД!$J18+ГУВД!$L18+ГУВД!$N18</f>
        <v>0.0053539351851851855</v>
      </c>
      <c r="P18" s="29">
        <v>9</v>
      </c>
    </row>
    <row r="19" spans="1:16" ht="15">
      <c r="A19" s="1">
        <v>28</v>
      </c>
      <c r="B19" s="1">
        <v>29</v>
      </c>
      <c r="C19" s="1">
        <v>30</v>
      </c>
      <c r="D19" s="29">
        <f>VLOOKUP(ГУВД!$F19,КФК!$A$2:$E$61,3,FALSE)</f>
        <v>1</v>
      </c>
      <c r="E19" s="29">
        <f>VLOOKUP(ГУВД!$F19,КФК!$A$2:$E$61,2,FALSE)</f>
        <v>1</v>
      </c>
      <c r="F19" s="29">
        <f>VLOOKUP(ГУВД!$A19,Заявки!$A$2:$O$155,2,FALSE)</f>
        <v>3</v>
      </c>
      <c r="G19" s="3" t="str">
        <f>VLOOKUP(ГУВД!$A19,Заявки!$A$2:$O$155,3,FALSE)</f>
        <v>КФК-1</v>
      </c>
      <c r="H19" s="36">
        <f>VLOOKUP(ГУВД!$A19,'Р-м'!$A$10:$H$112,7,FALSE)</f>
        <v>0.0014296296296296297</v>
      </c>
      <c r="I19" s="38" t="str">
        <f>VLOOKUP(ГУВД!$A19,Заявки!$A$2:$O$155,6,FALSE)</f>
        <v>Иванников Вячеслав</v>
      </c>
      <c r="J19" s="36">
        <f>VLOOKUP(ГУВД!$B19,'Р-м'!$A$10:$H$112,7,FALSE)</f>
        <v>0.0011738425925925924</v>
      </c>
      <c r="K19" s="39" t="str">
        <f>VLOOKUP(ГУВД!$B19,Заявки!$A$2:$O$155,6,FALSE)</f>
        <v>Сучков Сергей</v>
      </c>
      <c r="L19" s="43">
        <f>VLOOKUP(ГУВД!$C19,'Р-ж'!$A$10:$H$60,7,FALSE)</f>
        <v>0.0004903935185185185</v>
      </c>
      <c r="M19" s="38" t="str">
        <f>VLOOKUP(ГУВД!$C19,Заявки!$A$2:$O$155,6,FALSE)</f>
        <v>Кузнецова Елена</v>
      </c>
      <c r="N19" s="36">
        <f>VLOOKUP(ГУВД!$A19,'Р-э'!$A$10:$K$56,10,FALSE)</f>
        <v>0.0024427083333333336</v>
      </c>
      <c r="O19" s="36">
        <f>ГУВД!$H19+ГУВД!$J19+ГУВД!$L19+ГУВД!$N19</f>
        <v>0.005536574074074074</v>
      </c>
      <c r="P19" s="29">
        <v>10</v>
      </c>
    </row>
    <row r="20" spans="1:16" ht="15">
      <c r="A20" s="1">
        <v>344</v>
      </c>
      <c r="B20" s="1">
        <v>345</v>
      </c>
      <c r="C20" s="1">
        <v>346</v>
      </c>
      <c r="D20" s="29">
        <f>VLOOKUP(ГУВД!$F20,КФК!$A$2:$E$61,3,FALSE)</f>
        <v>1</v>
      </c>
      <c r="E20" s="29">
        <f>VLOOKUP(ГУВД!$F20,КФК!$A$2:$E$61,2,FALSE)</f>
        <v>1</v>
      </c>
      <c r="F20" s="29">
        <f>VLOOKUP(ГУВД!$A20,Заявки!$A$2:$O$155,2,FALSE)</f>
        <v>10</v>
      </c>
      <c r="G20" s="3" t="str">
        <f>VLOOKUP(ГУВД!$A20,Заявки!$A$2:$O$155,3,FALSE)</f>
        <v>Балашиха</v>
      </c>
      <c r="H20" s="36">
        <f>VLOOKUP(ГУВД!$A20,'Р-м'!$A$10:$H$112,7,FALSE)</f>
        <v>0.0010291666666666667</v>
      </c>
      <c r="I20" s="38" t="str">
        <f>VLOOKUP(ГУВД!$A20,Заявки!$A$2:$O$155,6,FALSE)</f>
        <v>Кильдичев Денис</v>
      </c>
      <c r="J20" s="36">
        <f>VLOOKUP(ГУВД!$B20,'Р-м'!$A$10:$H$112,7,FALSE)</f>
        <v>0.0014672453703703703</v>
      </c>
      <c r="K20" s="39" t="str">
        <f>VLOOKUP(ГУВД!$B20,Заявки!$A$2:$O$155,6,FALSE)</f>
        <v>Герасимов Сергей</v>
      </c>
      <c r="L20" s="43">
        <f>VLOOKUP(ГУВД!$C20,'Р-ж'!$A$10:$H$60,7,FALSE)</f>
        <v>0.000972337962962963</v>
      </c>
      <c r="M20" s="38" t="str">
        <f>VLOOKUP(ГУВД!$C20,Заявки!$A$2:$O$155,6,FALSE)</f>
        <v>Логачева Инна</v>
      </c>
      <c r="N20" s="36">
        <f>VLOOKUP(ГУВД!$A20,'Р-э'!$A$10:$K$56,10,FALSE)</f>
        <v>0.002469097222222222</v>
      </c>
      <c r="O20" s="36">
        <f>ГУВД!$H20+ГУВД!$J20+ГУВД!$L20+ГУВД!$N20</f>
        <v>0.005937847222222222</v>
      </c>
      <c r="P20" s="29">
        <v>11</v>
      </c>
    </row>
    <row r="21" spans="1:16" ht="15">
      <c r="A21" s="1">
        <v>162</v>
      </c>
      <c r="B21" s="1">
        <v>163</v>
      </c>
      <c r="C21" s="1">
        <v>164</v>
      </c>
      <c r="D21" s="29">
        <f>VLOOKUP(ГУВД!$F21,КФК!$A$2:$E$61,3,FALSE)</f>
        <v>1</v>
      </c>
      <c r="E21" s="29">
        <f>VLOOKUP(ГУВД!$F21,КФК!$A$2:$E$61,2,FALSE)</f>
        <v>1</v>
      </c>
      <c r="F21" s="29">
        <f>VLOOKUP(ГУВД!$A21,Заявки!$A$2:$O$155,2,FALSE)</f>
        <v>13</v>
      </c>
      <c r="G21" s="3" t="str">
        <f>VLOOKUP(ГУВД!$A21,Заявки!$A$2:$O$155,3,FALSE)</f>
        <v>Коломна</v>
      </c>
      <c r="H21" s="36">
        <f>VLOOKUP(ГУВД!$A21,'Р-м'!$A$10:$H$112,7,FALSE)</f>
        <v>0.0010979166666666665</v>
      </c>
      <c r="I21" s="38" t="str">
        <f>VLOOKUP(ГУВД!$A21,Заявки!$A$2:$O$155,6,FALSE)</f>
        <v>Московцев Андрей</v>
      </c>
      <c r="J21" s="36">
        <f>VLOOKUP(ГУВД!$B21,'Р-м'!$A$10:$H$112,7,FALSE)</f>
        <v>0.0012484953703703703</v>
      </c>
      <c r="K21" s="39" t="str">
        <f>VLOOKUP(ГУВД!$B21,Заявки!$A$2:$O$155,6,FALSE)</f>
        <v>Салихов Руслан</v>
      </c>
      <c r="L21" s="43">
        <f>VLOOKUP(ГУВД!$C21,'Р-ж'!$A$10:$H$60,7,FALSE)</f>
        <v>0.0010418981481481481</v>
      </c>
      <c r="M21" s="38" t="str">
        <f>VLOOKUP(ГУВД!$C21,Заявки!$A$2:$O$155,6,FALSE)</f>
        <v>Гриценко Елена</v>
      </c>
      <c r="N21" s="36">
        <f>VLOOKUP(ГУВД!$A21,'Р-э'!$A$10:$K$56,10,FALSE)</f>
        <v>0.0025557870370370374</v>
      </c>
      <c r="O21" s="36">
        <f>ГУВД!$H21+ГУВД!$J21+ГУВД!$L21+ГУВД!$N21</f>
        <v>0.005944097222222222</v>
      </c>
      <c r="P21" s="29">
        <v>12</v>
      </c>
    </row>
    <row r="22" spans="1:16" ht="15">
      <c r="A22" s="1">
        <v>151</v>
      </c>
      <c r="B22" s="1">
        <v>152</v>
      </c>
      <c r="C22" s="1">
        <v>153</v>
      </c>
      <c r="D22" s="29">
        <f>VLOOKUP(ГУВД!$F22,КФК!$A$2:$E$61,3,FALSE)</f>
        <v>1</v>
      </c>
      <c r="E22" s="29">
        <f>VLOOKUP(ГУВД!$F22,КФК!$A$2:$E$61,2,FALSE)</f>
        <v>1</v>
      </c>
      <c r="F22" s="29">
        <f>VLOOKUP(ГУВД!$A22,Заявки!$A$2:$O$155,2,FALSE)</f>
        <v>23</v>
      </c>
      <c r="G22" s="3" t="str">
        <f>VLOOKUP(ГУВД!$A22,Заявки!$A$2:$O$155,3,FALSE)</f>
        <v>Орехово-Зуево</v>
      </c>
      <c r="H22" s="36">
        <f>VLOOKUP(ГУВД!$A22,'Р-м'!$A$10:$H$112,7,FALSE)</f>
        <v>0.0009530092592592593</v>
      </c>
      <c r="I22" s="38" t="str">
        <f>VLOOKUP(ГУВД!$A22,Заявки!$A$2:$O$155,6,FALSE)</f>
        <v>Ковалев Алексей</v>
      </c>
      <c r="J22" s="36">
        <f>VLOOKUP(ГУВД!$B22,'Р-м'!$A$10:$H$112,7,FALSE)</f>
        <v>0.0017667824074074072</v>
      </c>
      <c r="K22" s="39" t="str">
        <f>VLOOKUP(ГУВД!$B22,Заявки!$A$2:$O$155,6,FALSE)</f>
        <v>Иванов Виктор</v>
      </c>
      <c r="L22" s="43">
        <f>VLOOKUP(ГУВД!$C22,'Р-ж'!$A$10:$H$60,7,FALSE)</f>
        <v>0.0005833333333333334</v>
      </c>
      <c r="M22" s="38" t="str">
        <f>VLOOKUP(ГУВД!$C22,Заявки!$A$2:$O$155,6,FALSE)</f>
        <v>Исаева Анна</v>
      </c>
      <c r="N22" s="36">
        <f>VLOOKUP(ГУВД!$A22,'Р-э'!$A$10:$K$56,10,FALSE)</f>
        <v>0.002651388888888889</v>
      </c>
      <c r="O22" s="36">
        <f>ГУВД!$H22+ГУВД!$J22+ГУВД!$L22+ГУВД!$N22</f>
        <v>0.0059545138888888885</v>
      </c>
      <c r="P22" s="29">
        <v>13</v>
      </c>
    </row>
    <row r="23" spans="1:16" ht="15.75" thickBot="1">
      <c r="A23" s="1">
        <v>214</v>
      </c>
      <c r="B23" s="1">
        <v>215</v>
      </c>
      <c r="C23" s="1">
        <v>216</v>
      </c>
      <c r="D23" s="29">
        <f>VLOOKUP(ГУВД!$F23,КФК!$A$2:$E$61,3,FALSE)</f>
        <v>1</v>
      </c>
      <c r="E23" s="29">
        <f>VLOOKUP(ГУВД!$F23,КФК!$A$2:$E$61,2,FALSE)</f>
        <v>1</v>
      </c>
      <c r="F23" s="29">
        <f>VLOOKUP(ГУВД!$A23,Заявки!$A$2:$O$155,2,FALSE)</f>
        <v>9</v>
      </c>
      <c r="G23" s="3" t="str">
        <f>VLOOKUP(ГУВД!$A23,Заявки!$A$2:$O$155,3,FALSE)</f>
        <v>СП ДПС Юг</v>
      </c>
      <c r="H23" s="36">
        <f>VLOOKUP(ГУВД!$A23,'Р-м'!$A$10:$H$112,7,FALSE)</f>
        <v>0.0009046296296296297</v>
      </c>
      <c r="I23" s="38" t="str">
        <f>VLOOKUP(ГУВД!$A23,Заявки!$A$2:$O$155,6,FALSE)</f>
        <v>Тюкин Юрий</v>
      </c>
      <c r="J23" s="36">
        <f>VLOOKUP(ГУВД!$B23,'Р-м'!$A$10:$H$112,7,FALSE)</f>
        <v>0.0012792824074074076</v>
      </c>
      <c r="K23" s="39" t="str">
        <f>VLOOKUP(ГУВД!$B23,Заявки!$A$2:$O$155,6,FALSE)</f>
        <v>Разенков Вадим</v>
      </c>
      <c r="L23" s="43">
        <f>VLOOKUP(ГУВД!$C23,'Р-ж'!$A$10:$H$60,7,FALSE)</f>
        <v>0.0007476851851851851</v>
      </c>
      <c r="M23" s="38" t="str">
        <f>VLOOKUP(ГУВД!$C23,Заявки!$A$2:$O$155,6,FALSE)</f>
        <v>Сидорова Анна</v>
      </c>
      <c r="N23" s="36">
        <f>VLOOKUP(ГУВД!$A23,'Р-э'!$A$10:$K$56,10,FALSE)</f>
        <v>0.041666666666666664</v>
      </c>
      <c r="O23" s="36">
        <f>ГУВД!$H23+ГУВД!$J23+ГУВД!$L23+ГУВД!$N23</f>
        <v>0.044598263888888885</v>
      </c>
      <c r="P23" s="29">
        <v>14</v>
      </c>
    </row>
    <row r="24" spans="1:16" ht="15.75" thickTop="1">
      <c r="A24" s="1">
        <v>205</v>
      </c>
      <c r="B24" s="1">
        <v>206</v>
      </c>
      <c r="C24" s="1">
        <v>207</v>
      </c>
      <c r="D24" s="29">
        <f>VLOOKUP(ГУВД!$F24,КФК!$A$2:$E$61,3,FALSE)</f>
        <v>1</v>
      </c>
      <c r="E24" s="57">
        <f>VLOOKUP(ГУВД!$F24,КФК!$A$2:$E$61,2,FALSE)</f>
        <v>2</v>
      </c>
      <c r="F24" s="57">
        <f>VLOOKUP(ГУВД!$A24,Заявки!$A$2:$O$155,2,FALSE)</f>
        <v>39</v>
      </c>
      <c r="G24" s="58" t="str">
        <f>VLOOKUP(ГУВД!$A24,Заявки!$A$2:$O$155,3,FALSE)</f>
        <v>Химки</v>
      </c>
      <c r="H24" s="59">
        <f>VLOOKUP(ГУВД!$A24,'Р-м'!$A$10:$H$112,7,FALSE)</f>
        <v>0.0006954861111111111</v>
      </c>
      <c r="I24" s="60" t="str">
        <f>VLOOKUP(ГУВД!$A24,Заявки!$A$2:$O$155,6,FALSE)</f>
        <v>Тучин Алексей</v>
      </c>
      <c r="J24" s="59">
        <f>VLOOKUP(ГУВД!$B24,'Р-м'!$A$10:$H$112,7,FALSE)</f>
        <v>0.0007194444444444444</v>
      </c>
      <c r="K24" s="61" t="str">
        <f>VLOOKUP(ГУВД!$B24,Заявки!$A$2:$O$155,6,FALSE)</f>
        <v>Письмаров Алексей</v>
      </c>
      <c r="L24" s="62">
        <f>VLOOKUP(ГУВД!$C24,'Р-ж'!$A$10:$H$60,7,FALSE)</f>
        <v>0.00034872685185185186</v>
      </c>
      <c r="M24" s="60" t="str">
        <f>VLOOKUP(ГУВД!$C24,Заявки!$A$2:$O$155,6,FALSE)</f>
        <v>Варюта Евгения</v>
      </c>
      <c r="N24" s="59">
        <f>VLOOKUP(ГУВД!$A24,'Р-э'!$A$10:$K$56,10,FALSE)</f>
        <v>0.0013706018518518518</v>
      </c>
      <c r="O24" s="59">
        <f>ГУВД!$H24+ГУВД!$J24+ГУВД!$L24+ГУВД!$N24</f>
        <v>0.0031342592592592594</v>
      </c>
      <c r="P24" s="57">
        <v>1</v>
      </c>
    </row>
    <row r="25" spans="1:16" ht="15">
      <c r="A25" s="1">
        <v>12</v>
      </c>
      <c r="B25" s="1">
        <v>13</v>
      </c>
      <c r="C25" s="1">
        <v>14</v>
      </c>
      <c r="D25" s="29">
        <f>VLOOKUP(ГУВД!$F25,КФК!$A$2:$E$61,3,FALSE)</f>
        <v>1</v>
      </c>
      <c r="E25" s="29">
        <f>VLOOKUP(ГУВД!$F25,КФК!$A$2:$E$61,2,FALSE)</f>
        <v>2</v>
      </c>
      <c r="F25" s="29">
        <f>VLOOKUP(ГУВД!$A25,Заявки!$A$2:$O$155,2,FALSE)</f>
        <v>40</v>
      </c>
      <c r="G25" s="3" t="str">
        <f>VLOOKUP(ГУВД!$A25,Заявки!$A$2:$O$155,3,FALSE)</f>
        <v>Шатура</v>
      </c>
      <c r="H25" s="36">
        <f>VLOOKUP(ГУВД!$A25,'Р-м'!$A$10:$H$112,7,FALSE)</f>
        <v>0.0007137731481481482</v>
      </c>
      <c r="I25" s="38" t="str">
        <f>VLOOKUP(ГУВД!$A25,Заявки!$A$2:$O$155,6,FALSE)</f>
        <v>Алексеев Денис</v>
      </c>
      <c r="J25" s="36">
        <f>VLOOKUP(ГУВД!$B25,'Р-м'!$A$10:$H$112,7,FALSE)</f>
        <v>0.0008909722222222221</v>
      </c>
      <c r="K25" s="38" t="str">
        <f>VLOOKUP(ГУВД!$B25,Заявки!$A$2:$O$155,6,FALSE)</f>
        <v>Шпагин Игорь</v>
      </c>
      <c r="L25" s="36">
        <f>VLOOKUP(ГУВД!$C25,'Р-ж'!$A$10:$H$60,7,FALSE)</f>
        <v>0.0005096064814814814</v>
      </c>
      <c r="M25" s="38" t="str">
        <f>VLOOKUP(ГУВД!$C25,Заявки!$A$2:$O$155,6,FALSE)</f>
        <v>Бакаева Наталья</v>
      </c>
      <c r="N25" s="36">
        <f>VLOOKUP(ГУВД!$A25,'Р-э'!$A$10:$K$56,10,FALSE)</f>
        <v>0.0016105324074074075</v>
      </c>
      <c r="O25" s="36">
        <f>ГУВД!$H25+ГУВД!$J25+ГУВД!$L25+ГУВД!$N25</f>
        <v>0.0037248842592592594</v>
      </c>
      <c r="P25" s="29">
        <v>2</v>
      </c>
    </row>
    <row r="26" spans="1:16" ht="15">
      <c r="A26" s="1">
        <v>192</v>
      </c>
      <c r="B26" s="1">
        <v>193</v>
      </c>
      <c r="C26" s="1">
        <v>194</v>
      </c>
      <c r="D26" s="29">
        <f>VLOOKUP(ГУВД!$F26,КФК!$A$2:$E$61,3,FALSE)</f>
        <v>1</v>
      </c>
      <c r="E26" s="29">
        <f>VLOOKUP(ГУВД!$F26,КФК!$A$2:$E$61,2,FALSE)</f>
        <v>2</v>
      </c>
      <c r="F26" s="29">
        <f>VLOOKUP(ГУВД!$A26,Заявки!$A$2:$O$155,2,FALSE)</f>
        <v>59</v>
      </c>
      <c r="G26" s="3" t="str">
        <f>VLOOKUP(ГУВД!$A26,Заявки!$A$2:$O$155,3,FALSE)</f>
        <v>КФК-5 (ОСН)</v>
      </c>
      <c r="H26" s="36">
        <f>VLOOKUP(ГУВД!$A26,'Р-м'!$A$10:$H$112,7,FALSE)</f>
        <v>0.0009184027777777779</v>
      </c>
      <c r="I26" s="38" t="str">
        <f>VLOOKUP(ГУВД!$A26,Заявки!$A$2:$O$155,6,FALSE)</f>
        <v>Санкин Андрей</v>
      </c>
      <c r="J26" s="36">
        <f>VLOOKUP(ГУВД!$B26,'Р-м'!$A$10:$H$112,7,FALSE)</f>
        <v>0.0007483796296296297</v>
      </c>
      <c r="K26" s="39" t="str">
        <f>VLOOKUP(ГУВД!$B26,Заявки!$A$2:$O$155,6,FALSE)</f>
        <v>Вережников Дмитрий</v>
      </c>
      <c r="L26" s="43">
        <f>VLOOKUP(ГУВД!$C26,'Р-ж'!$A$10:$H$60,7,FALSE)</f>
        <v>0.0004732638888888889</v>
      </c>
      <c r="M26" s="38" t="str">
        <f>VLOOKUP(ГУВД!$C26,Заявки!$A$2:$O$155,6,FALSE)</f>
        <v>Пронина Полина</v>
      </c>
      <c r="N26" s="36">
        <f>VLOOKUP(ГУВД!$A26,'Р-э'!$A$10:$K$56,10,FALSE)</f>
        <v>0.0016497685185185185</v>
      </c>
      <c r="O26" s="36">
        <f>ГУВД!$H26+ГУВД!$J26+ГУВД!$L26+ГУВД!$N26</f>
        <v>0.0037898148148148153</v>
      </c>
      <c r="P26" s="29">
        <v>3</v>
      </c>
    </row>
    <row r="27" spans="1:16" ht="15">
      <c r="A27" s="1">
        <v>303</v>
      </c>
      <c r="B27" s="1">
        <v>302</v>
      </c>
      <c r="C27" s="1">
        <v>301</v>
      </c>
      <c r="D27" s="29">
        <f>VLOOKUP(ГУВД!$F27,КФК!$A$2:$E$61,3,FALSE)</f>
        <v>1</v>
      </c>
      <c r="E27" s="29">
        <f>VLOOKUP(ГУВД!$F27,КФК!$A$2:$E$61,2,FALSE)</f>
        <v>2</v>
      </c>
      <c r="F27" s="29">
        <f>VLOOKUP(ГУВД!$A27,Заявки!$A$2:$O$155,2,FALSE)</f>
        <v>27</v>
      </c>
      <c r="G27" s="3" t="str">
        <f>VLOOKUP(ГУВД!$A27,Заявки!$A$2:$O$155,3,FALSE)</f>
        <v>Воскресенск</v>
      </c>
      <c r="H27" s="36">
        <f>VLOOKUP(ГУВД!$A27,'Р-м'!$A$10:$H$112,7,FALSE)</f>
        <v>0.0009788194444444445</v>
      </c>
      <c r="I27" s="38" t="str">
        <f>VLOOKUP(ГУВД!$A27,Заявки!$A$2:$O$155,6,FALSE)</f>
        <v>Кобзарь Андрей</v>
      </c>
      <c r="J27" s="36">
        <f>VLOOKUP(ГУВД!$B27,'Р-м'!$A$10:$H$112,7,FALSE)</f>
        <v>0.0008438657407407408</v>
      </c>
      <c r="K27" s="39" t="str">
        <f>VLOOKUP(ГУВД!$B27,Заявки!$A$2:$O$155,6,FALSE)</f>
        <v>Сватиков Роман</v>
      </c>
      <c r="L27" s="43">
        <f>VLOOKUP(ГУВД!$C27,'Р-ж'!$A$10:$H$60,7,FALSE)</f>
        <v>0.000496875</v>
      </c>
      <c r="M27" s="38" t="str">
        <f>VLOOKUP(ГУВД!$C27,Заявки!$A$2:$O$155,6,FALSE)</f>
        <v>Алексеева Зинаида</v>
      </c>
      <c r="N27" s="36">
        <f>VLOOKUP(ГУВД!$A27,'Р-э'!$A$10:$K$56,10,FALSE)</f>
        <v>0.0018333333333333335</v>
      </c>
      <c r="O27" s="36">
        <f>ГУВД!$H27+ГУВД!$J27+ГУВД!$L27+ГУВД!$N27</f>
        <v>0.004152893518518519</v>
      </c>
      <c r="P27" s="29">
        <v>4</v>
      </c>
    </row>
    <row r="28" spans="1:16" ht="15">
      <c r="A28" s="1">
        <v>310</v>
      </c>
      <c r="B28" s="1">
        <v>311</v>
      </c>
      <c r="C28" s="1">
        <v>312</v>
      </c>
      <c r="D28" s="29">
        <f>VLOOKUP(ГУВД!$F28,КФК!$A$2:$E$61,3,FALSE)</f>
        <v>1</v>
      </c>
      <c r="E28" s="29">
        <f>VLOOKUP(ГУВД!$F28,КФК!$A$2:$E$61,2,FALSE)</f>
        <v>2</v>
      </c>
      <c r="F28" s="29">
        <f>VLOOKUP(ГУВД!$A28,Заявки!$A$2:$O$155,2,FALSE)</f>
        <v>35</v>
      </c>
      <c r="G28" s="3" t="str">
        <f>VLOOKUP(ГУВД!$A28,Заявки!$A$2:$O$155,3,FALSE)</f>
        <v>Солнечногорск</v>
      </c>
      <c r="H28" s="36">
        <f>VLOOKUP(ГУВД!$A28,'Р-м'!$A$10:$H$112,7,FALSE)</f>
        <v>0.0009618055555555556</v>
      </c>
      <c r="I28" s="38" t="str">
        <f>VLOOKUP(ГУВД!$A28,Заявки!$A$2:$O$155,6,FALSE)</f>
        <v>Криволапов Александр</v>
      </c>
      <c r="J28" s="36">
        <f>VLOOKUP(ГУВД!$B28,'Р-м'!$A$10:$H$112,7,FALSE)</f>
        <v>0.0008125</v>
      </c>
      <c r="K28" s="39" t="str">
        <f>VLOOKUP(ГУВД!$B28,Заявки!$A$2:$O$155,6,FALSE)</f>
        <v>Пахомов Павел</v>
      </c>
      <c r="L28" s="43">
        <f>VLOOKUP(ГУВД!$C28,'Р-ж'!$A$10:$H$60,7,FALSE)</f>
        <v>0.0006289351851851852</v>
      </c>
      <c r="M28" s="38" t="str">
        <f>VLOOKUP(ГУВД!$C28,Заявки!$A$2:$O$155,6,FALSE)</f>
        <v>Моргунова Светлана</v>
      </c>
      <c r="N28" s="36">
        <f>VLOOKUP(ГУВД!$A28,'Р-э'!$A$10:$K$56,10,FALSE)</f>
        <v>0.0018366898148148147</v>
      </c>
      <c r="O28" s="36">
        <f>ГУВД!$H28+ГУВД!$J28+ГУВД!$L28+ГУВД!$N28</f>
        <v>0.004239930555555555</v>
      </c>
      <c r="P28" s="29">
        <v>5</v>
      </c>
    </row>
    <row r="29" spans="1:16" ht="15">
      <c r="A29" s="1">
        <v>189</v>
      </c>
      <c r="B29" s="1">
        <v>190</v>
      </c>
      <c r="C29" s="1">
        <v>191</v>
      </c>
      <c r="D29" s="29">
        <f>VLOOKUP(ГУВД!$F29,КФК!$A$2:$E$61,3,FALSE)</f>
        <v>1</v>
      </c>
      <c r="E29" s="29">
        <f>VLOOKUP(ГУВД!$F29,КФК!$A$2:$E$61,2,FALSE)</f>
        <v>2</v>
      </c>
      <c r="F29" s="29">
        <f>VLOOKUP(ГУВД!$A29,Заявки!$A$2:$O$155,2,FALSE)</f>
        <v>25</v>
      </c>
      <c r="G29" s="3" t="str">
        <f>VLOOKUP(ГУВД!$A29,Заявки!$A$2:$O$155,3,FALSE)</f>
        <v>Дмитров</v>
      </c>
      <c r="H29" s="36">
        <f>VLOOKUP(ГУВД!$A29,'Р-м'!$A$10:$H$112,7,FALSE)</f>
        <v>0.0007185185185185185</v>
      </c>
      <c r="I29" s="38" t="str">
        <f>VLOOKUP(ГУВД!$A29,Заявки!$A$2:$O$155,6,FALSE)</f>
        <v>Ягодкин Игорь</v>
      </c>
      <c r="J29" s="36">
        <f>VLOOKUP(ГУВД!$B29,'Р-м'!$A$10:$H$112,7,FALSE)</f>
        <v>0.0014855324074074074</v>
      </c>
      <c r="K29" s="39" t="str">
        <f>VLOOKUP(ГУВД!$B29,Заявки!$A$2:$O$155,6,FALSE)</f>
        <v>Морозов Алексей</v>
      </c>
      <c r="L29" s="43">
        <f>VLOOKUP(ГУВД!$C29,'Р-ж'!$A$10:$H$60,7,FALSE)</f>
        <v>0.0005543981481481482</v>
      </c>
      <c r="M29" s="38" t="str">
        <f>VLOOKUP(ГУВД!$C29,Заявки!$A$2:$O$155,6,FALSE)</f>
        <v>Алексеева Анна</v>
      </c>
      <c r="N29" s="36">
        <f>VLOOKUP(ГУВД!$A29,'Р-э'!$A$10:$K$56,10,FALSE)</f>
        <v>0.0019415509259259258</v>
      </c>
      <c r="O29" s="36">
        <f>ГУВД!$H29+ГУВД!$J29+ГУВД!$L29+ГУВД!$N29</f>
        <v>0.0047</v>
      </c>
      <c r="P29" s="29">
        <v>6</v>
      </c>
    </row>
    <row r="30" spans="1:16" ht="15">
      <c r="A30" s="1">
        <v>186</v>
      </c>
      <c r="B30" s="1">
        <v>187</v>
      </c>
      <c r="C30" s="1">
        <v>188</v>
      </c>
      <c r="D30" s="29">
        <f>VLOOKUP(ГУВД!$F30,КФК!$A$2:$E$61,3,FALSE)</f>
        <v>1</v>
      </c>
      <c r="E30" s="29">
        <f>VLOOKUP(ГУВД!$F30,КФК!$A$2:$E$61,2,FALSE)</f>
        <v>2</v>
      </c>
      <c r="F30" s="29">
        <f>VLOOKUP(ГУВД!$A30,Заявки!$A$2:$O$155,2,FALSE)</f>
        <v>36</v>
      </c>
      <c r="G30" s="3" t="str">
        <f>VLOOKUP(ГУВД!$A30,Заявки!$A$2:$O$155,3,FALSE)</f>
        <v>П.-Посад</v>
      </c>
      <c r="H30" s="36">
        <f>VLOOKUP(ГУВД!$A30,'Р-м'!$A$10:$H$112,7,FALSE)</f>
        <v>0.0012871527777777777</v>
      </c>
      <c r="I30" s="38" t="str">
        <f>VLOOKUP(ГУВД!$A30,Заявки!$A$2:$O$155,6,FALSE)</f>
        <v>Cуслов Алексей</v>
      </c>
      <c r="J30" s="36">
        <f>VLOOKUP(ГУВД!$B30,'Р-м'!$A$10:$H$112,7,FALSE)</f>
        <v>0.0010192129629629629</v>
      </c>
      <c r="K30" s="39" t="str">
        <f>VLOOKUP(ГУВД!$B30,Заявки!$A$2:$O$155,6,FALSE)</f>
        <v>Федорин Владимир</v>
      </c>
      <c r="L30" s="43">
        <f>VLOOKUP(ГУВД!$C30,'Р-ж'!$A$10:$H$60,7,FALSE)</f>
        <v>0.0005709490740740741</v>
      </c>
      <c r="M30" s="38" t="str">
        <f>VLOOKUP(ГУВД!$C30,Заявки!$A$2:$O$155,6,FALSE)</f>
        <v>Титор Ольга</v>
      </c>
      <c r="N30" s="36">
        <f>VLOOKUP(ГУВД!$A30,'Р-э'!$A$10:$K$56,10,FALSE)</f>
        <v>0.002104976851851852</v>
      </c>
      <c r="O30" s="36">
        <f>ГУВД!$H30+ГУВД!$J30+ГУВД!$L30+ГУВД!$N30</f>
        <v>0.004982291666666666</v>
      </c>
      <c r="P30" s="29">
        <v>7</v>
      </c>
    </row>
    <row r="31" spans="1:16" ht="15">
      <c r="A31" s="1">
        <v>31</v>
      </c>
      <c r="B31" s="1">
        <v>32</v>
      </c>
      <c r="C31" s="1">
        <v>33</v>
      </c>
      <c r="D31" s="29">
        <f>VLOOKUP(ГУВД!$F31,КФК!$A$2:$E$61,3,FALSE)</f>
        <v>1</v>
      </c>
      <c r="E31" s="29">
        <f>VLOOKUP(ГУВД!$F31,КФК!$A$2:$E$61,2,FALSE)</f>
        <v>2</v>
      </c>
      <c r="F31" s="29">
        <f>VLOOKUP(ГУВД!$A31,Заявки!$A$2:$O$155,2,FALSE)</f>
        <v>34</v>
      </c>
      <c r="G31" s="3" t="str">
        <f>VLOOKUP(ГУВД!$A31,Заявки!$A$2:$O$155,3,FALSE)</f>
        <v>Наро-Фоминск</v>
      </c>
      <c r="H31" s="36">
        <f>VLOOKUP(ГУВД!$A31,'Р-м'!$A$10:$H$112,7,FALSE)</f>
        <v>0.0010254629629629628</v>
      </c>
      <c r="I31" s="38" t="str">
        <f>VLOOKUP(ГУВД!$A31,Заявки!$A$2:$O$155,6,FALSE)</f>
        <v>Шашкин Александр</v>
      </c>
      <c r="J31" s="36">
        <f>VLOOKUP(ГУВД!$B31,'Р-м'!$A$10:$H$112,7,FALSE)</f>
        <v>0.0011789351851851852</v>
      </c>
      <c r="K31" s="39" t="str">
        <f>VLOOKUP(ГУВД!$B31,Заявки!$A$2:$O$155,6,FALSE)</f>
        <v>Коновалов Павел</v>
      </c>
      <c r="L31" s="43">
        <f>VLOOKUP(ГУВД!$C31,'Р-ж'!$A$10:$H$60,7,FALSE)</f>
        <v>0.0006243055555555555</v>
      </c>
      <c r="M31" s="38" t="str">
        <f>VLOOKUP(ГУВД!$C31,Заявки!$A$2:$O$155,6,FALSE)</f>
        <v>Шаметова Любовь</v>
      </c>
      <c r="N31" s="36">
        <f>VLOOKUP(ГУВД!$A31,'Р-э'!$A$10:$K$56,10,FALSE)</f>
        <v>0.002164930555555556</v>
      </c>
      <c r="O31" s="36">
        <f>ГУВД!$H31+ГУВД!$J31+ГУВД!$L31+ГУВД!$N31</f>
        <v>0.004993634259259259</v>
      </c>
      <c r="P31" s="29">
        <v>8</v>
      </c>
    </row>
    <row r="32" spans="1:16" ht="15">
      <c r="A32" s="1">
        <v>154</v>
      </c>
      <c r="B32" s="1">
        <v>155</v>
      </c>
      <c r="C32" s="1">
        <v>156</v>
      </c>
      <c r="D32" s="29">
        <f>VLOOKUP(ГУВД!$F32,КФК!$A$2:$E$61,3,FALSE)</f>
        <v>1</v>
      </c>
      <c r="E32" s="29">
        <f>VLOOKUP(ГУВД!$F32,КФК!$A$2:$E$61,2,FALSE)</f>
        <v>2</v>
      </c>
      <c r="F32" s="29">
        <f>VLOOKUP(ГУВД!$A32,Заявки!$A$2:$O$155,2,FALSE)</f>
        <v>29</v>
      </c>
      <c r="G32" s="3" t="str">
        <f>VLOOKUP(ГУВД!$A32,Заявки!$A$2:$O$155,3,FALSE)</f>
        <v>Клин</v>
      </c>
      <c r="H32" s="36">
        <f>VLOOKUP(ГУВД!$A32,'Р-м'!$A$10:$H$112,7,FALSE)</f>
        <v>0.0012232638888888888</v>
      </c>
      <c r="I32" s="38" t="str">
        <f>VLOOKUP(ГУВД!$A32,Заявки!$A$2:$O$155,6,FALSE)</f>
        <v>Глухов Юрий</v>
      </c>
      <c r="J32" s="36">
        <f>VLOOKUP(ГУВД!$B32,'Р-м'!$A$10:$H$112,7,FALSE)</f>
        <v>0.001166087962962963</v>
      </c>
      <c r="K32" s="39" t="str">
        <f>VLOOKUP(ГУВД!$B32,Заявки!$A$2:$O$155,6,FALSE)</f>
        <v>Павлов Дмитрий</v>
      </c>
      <c r="L32" s="43">
        <f>VLOOKUP(ГУВД!$C32,'Р-ж'!$A$10:$H$60,7,FALSE)</f>
        <v>0.0005548611111111111</v>
      </c>
      <c r="M32" s="38" t="str">
        <f>VLOOKUP(ГУВД!$C32,Заявки!$A$2:$O$155,6,FALSE)</f>
        <v>Провина Мария</v>
      </c>
      <c r="N32" s="36">
        <f>VLOOKUP(ГУВД!$A32,'Р-э'!$A$10:$K$56,10,FALSE)</f>
        <v>0.002336689814814815</v>
      </c>
      <c r="O32" s="36">
        <f>ГУВД!$H32+ГУВД!$J32+ГУВД!$L32+ГУВД!$N32</f>
        <v>0.005280902777777778</v>
      </c>
      <c r="P32" s="29">
        <v>9</v>
      </c>
    </row>
    <row r="33" spans="1:16" ht="15">
      <c r="A33" s="1">
        <v>25</v>
      </c>
      <c r="B33" s="1">
        <v>26</v>
      </c>
      <c r="C33" s="1">
        <v>27</v>
      </c>
      <c r="D33" s="29">
        <f>VLOOKUP(ГУВД!$F33,КФК!$A$2:$E$61,3,FALSE)</f>
        <v>1</v>
      </c>
      <c r="E33" s="29">
        <f>VLOOKUP(ГУВД!$F33,КФК!$A$2:$E$61,2,FALSE)</f>
        <v>2</v>
      </c>
      <c r="F33" s="29">
        <f>VLOOKUP(ГУВД!$A33,Заявки!$A$2:$O$155,2,FALSE)</f>
        <v>31</v>
      </c>
      <c r="G33" s="3" t="str">
        <f>VLOOKUP(ГУВД!$A33,Заявки!$A$2:$O$155,3,FALSE)</f>
        <v>Красногорск</v>
      </c>
      <c r="H33" s="36">
        <f>VLOOKUP(ГУВД!$A33,'Р-м'!$A$10:$H$112,7,FALSE)</f>
        <v>0.0012115740740740741</v>
      </c>
      <c r="I33" s="38" t="str">
        <f>VLOOKUP(ГУВД!$A33,Заявки!$A$2:$O$155,6,FALSE)</f>
        <v>Котелевский Вячеслав</v>
      </c>
      <c r="J33" s="36">
        <f>VLOOKUP(ГУВД!$B33,'Р-м'!$A$10:$H$112,7,FALSE)</f>
        <v>0.0013643518518518518</v>
      </c>
      <c r="K33" s="39" t="str">
        <f>VLOOKUP(ГУВД!$B33,Заявки!$A$2:$O$155,6,FALSE)</f>
        <v>Мелехин Александр</v>
      </c>
      <c r="L33" s="43">
        <f>VLOOKUP(ГУВД!$C33,'Р-ж'!$A$10:$H$60,7,FALSE)</f>
        <v>0.0005928240740740741</v>
      </c>
      <c r="M33" s="38" t="str">
        <f>VLOOKUP(ГУВД!$C33,Заявки!$A$2:$O$155,6,FALSE)</f>
        <v>Астахова Анна</v>
      </c>
      <c r="N33" s="36">
        <f>VLOOKUP(ГУВД!$A33,'Р-э'!$A$10:$K$56,10,FALSE)</f>
        <v>0.0023626157407407406</v>
      </c>
      <c r="O33" s="36">
        <f>ГУВД!$H33+ГУВД!$J33+ГУВД!$L33+ГУВД!$N33</f>
        <v>0.005531365740740741</v>
      </c>
      <c r="P33" s="29">
        <v>10</v>
      </c>
    </row>
    <row r="34" spans="1:16" ht="15">
      <c r="A34" s="1">
        <v>165</v>
      </c>
      <c r="B34" s="1">
        <v>166</v>
      </c>
      <c r="C34" s="1">
        <v>167</v>
      </c>
      <c r="D34" s="29">
        <f>VLOOKUP(ГУВД!$F34,КФК!$A$2:$E$61,3,FALSE)</f>
        <v>1</v>
      </c>
      <c r="E34" s="29">
        <f>VLOOKUP(ГУВД!$F34,КФК!$A$2:$E$61,2,FALSE)</f>
        <v>2</v>
      </c>
      <c r="F34" s="29">
        <f>VLOOKUP(ГУВД!$A34,Заявки!$A$2:$O$155,2,FALSE)</f>
        <v>28</v>
      </c>
      <c r="G34" s="3" t="str">
        <f>VLOOKUP(ГУВД!$A34,Заявки!$A$2:$O$155,3,FALSE)</f>
        <v>Егорьевск</v>
      </c>
      <c r="H34" s="36">
        <f>VLOOKUP(ГУВД!$A34,'Р-м'!$A$10:$H$112,7,FALSE)</f>
        <v>0.0012939814814814815</v>
      </c>
      <c r="I34" s="38" t="str">
        <f>VLOOKUP(ГУВД!$A34,Заявки!$A$2:$O$155,6,FALSE)</f>
        <v>Ежов Сергей</v>
      </c>
      <c r="J34" s="36">
        <f>VLOOKUP(ГУВД!$B34,'Р-м'!$A$10:$H$112,7,FALSE)</f>
        <v>0.0009342592592592592</v>
      </c>
      <c r="K34" s="39" t="str">
        <f>VLOOKUP(ГУВД!$B34,Заявки!$A$2:$O$155,6,FALSE)</f>
        <v>Мишин Денис</v>
      </c>
      <c r="L34" s="43">
        <f>VLOOKUP(ГУВД!$C34,'Р-ж'!$A$10:$H$60,7,FALSE)</f>
        <v>0.001146296296296296</v>
      </c>
      <c r="M34" s="38" t="str">
        <f>VLOOKUP(ГУВД!$C34,Заявки!$A$2:$O$155,6,FALSE)</f>
        <v>Селиверстова Ольга</v>
      </c>
      <c r="N34" s="36">
        <f>VLOOKUP(ГУВД!$A34,'Р-э'!$A$10:$K$56,10,FALSE)</f>
        <v>0.002545949074074074</v>
      </c>
      <c r="O34" s="36">
        <f>ГУВД!$H34+ГУВД!$J34+ГУВД!$L34+ГУВД!$N34</f>
        <v>0.005920486111111111</v>
      </c>
      <c r="P34" s="29">
        <v>11</v>
      </c>
    </row>
    <row r="35" spans="1:16" ht="15">
      <c r="A35" s="1">
        <v>313</v>
      </c>
      <c r="B35" s="1">
        <v>314</v>
      </c>
      <c r="C35" s="1">
        <v>315</v>
      </c>
      <c r="D35" s="29">
        <f>VLOOKUP(ГУВД!$F35,КФК!$A$2:$E$61,3,FALSE)</f>
        <v>1</v>
      </c>
      <c r="E35" s="29">
        <f>VLOOKUP(ГУВД!$F35,КФК!$A$2:$E$61,2,FALSE)</f>
        <v>2</v>
      </c>
      <c r="F35" s="29">
        <f>VLOOKUP(ГУВД!$A35,Заявки!$A$2:$O$155,2,FALSE)</f>
        <v>32</v>
      </c>
      <c r="G35" s="3" t="str">
        <f>VLOOKUP(ГУВД!$A35,Заявки!$A$2:$O$155,3,FALSE)</f>
        <v>Можайск</v>
      </c>
      <c r="H35" s="36">
        <f>VLOOKUP(ГУВД!$A35,'Р-м'!$A$10:$H$112,7,FALSE)</f>
        <v>0.0015129629629629627</v>
      </c>
      <c r="I35" s="38" t="str">
        <f>VLOOKUP(ГУВД!$A35,Заявки!$A$2:$O$155,6,FALSE)</f>
        <v>Толкачев Владимир</v>
      </c>
      <c r="J35" s="36">
        <f>VLOOKUP(ГУВД!$B35,'Р-м'!$A$10:$H$112,7,FALSE)</f>
        <v>0.0011287037037037036</v>
      </c>
      <c r="K35" s="39" t="str">
        <f>VLOOKUP(ГУВД!$B35,Заявки!$A$2:$O$155,6,FALSE)</f>
        <v>Шевлягин Алексей</v>
      </c>
      <c r="L35" s="43">
        <f>VLOOKUP(ГУВД!$C35,'Р-ж'!$A$10:$H$60,7,FALSE)</f>
        <v>0.0009489583333333333</v>
      </c>
      <c r="M35" s="38" t="str">
        <f>VLOOKUP(ГУВД!$C35,Заявки!$A$2:$O$155,6,FALSE)</f>
        <v>Короткова Любовь</v>
      </c>
      <c r="N35" s="36">
        <f>VLOOKUP(ГУВД!$A35,'Р-э'!$A$10:$K$56,10,FALSE)</f>
        <v>0.002600347222222222</v>
      </c>
      <c r="O35" s="36">
        <f>ГУВД!$H35+ГУВД!$J35+ГУВД!$L35+ГУВД!$N35</f>
        <v>0.006190972222222222</v>
      </c>
      <c r="P35" s="29">
        <v>12</v>
      </c>
    </row>
    <row r="36" spans="1:16" ht="15">
      <c r="A36" s="1">
        <v>9</v>
      </c>
      <c r="B36" s="1">
        <v>10</v>
      </c>
      <c r="C36" s="1">
        <v>11</v>
      </c>
      <c r="D36" s="29">
        <f>VLOOKUP(ГУВД!$F36,КФК!$A$2:$E$61,3,FALSE)</f>
        <v>1</v>
      </c>
      <c r="E36" s="29">
        <f>VLOOKUP(ГУВД!$F36,КФК!$A$2:$E$61,2,FALSE)</f>
        <v>2</v>
      </c>
      <c r="F36" s="29">
        <f>VLOOKUP(ГУВД!$A36,Заявки!$A$2:$O$155,2,FALSE)</f>
        <v>33</v>
      </c>
      <c r="G36" s="3" t="str">
        <f>VLOOKUP(ГУВД!$A36,Заявки!$A$2:$O$155,3,FALSE)</f>
        <v>Домодедово</v>
      </c>
      <c r="H36" s="36">
        <f>VLOOKUP(ГУВД!$A36,'Р-м'!$A$10:$H$112,7,FALSE)</f>
        <v>0.0016394675925925925</v>
      </c>
      <c r="I36" s="38" t="str">
        <f>VLOOKUP(ГУВД!$A36,Заявки!$A$2:$O$155,6,FALSE)</f>
        <v>Черных Игорь</v>
      </c>
      <c r="J36" s="36">
        <f>VLOOKUP(ГУВД!$B36,'Р-м'!$A$10:$H$112,7,FALSE)</f>
        <v>0.0014553240740740742</v>
      </c>
      <c r="K36" s="39" t="str">
        <f>VLOOKUP(ГУВД!$B36,Заявки!$A$2:$O$155,6,FALSE)</f>
        <v>Шапоров Евгений</v>
      </c>
      <c r="L36" s="43">
        <f>VLOOKUP(ГУВД!$C36,'Р-ж'!$A$10:$H$60,7,FALSE)</f>
        <v>0.0008046296296296296</v>
      </c>
      <c r="M36" s="38" t="str">
        <f>VLOOKUP(ГУВД!$C36,Заявки!$A$2:$O$155,6,FALSE)</f>
        <v>Майорова Оксана</v>
      </c>
      <c r="N36" s="36">
        <f>VLOOKUP(ГУВД!$A36,'Р-э'!$A$10:$K$56,10,FALSE)</f>
        <v>0.0027050925925925927</v>
      </c>
      <c r="O36" s="36">
        <f>ГУВД!$H36+ГУВД!$J36+ГУВД!$L36+ГУВД!$N36</f>
        <v>0.006604513888888889</v>
      </c>
      <c r="P36" s="29">
        <v>13</v>
      </c>
    </row>
    <row r="37" spans="1:16" ht="15.75" thickBot="1">
      <c r="A37" s="1">
        <v>100</v>
      </c>
      <c r="B37" s="1">
        <v>319</v>
      </c>
      <c r="C37" s="1">
        <v>320</v>
      </c>
      <c r="D37" s="29">
        <f>VLOOKUP(ГУВД!$F37,КФК!$A$2:$E$61,3,FALSE)</f>
        <v>1</v>
      </c>
      <c r="E37" s="29">
        <f>VLOOKUP(ГУВД!$F37,КФК!$A$2:$E$61,2,FALSE)</f>
        <v>2</v>
      </c>
      <c r="F37" s="29">
        <f>VLOOKUP(ГУВД!$A37,Заявки!$A$2:$O$155,2,FALSE)</f>
        <v>37</v>
      </c>
      <c r="G37" s="3" t="str">
        <f>VLOOKUP(ГУВД!$A37,Заявки!$A$2:$O$155,3,FALSE)</f>
        <v>Ленинский</v>
      </c>
      <c r="H37" s="36">
        <f>VLOOKUP(ГУВД!$A37,'Р-м'!$A$10:$H$112,7,FALSE)</f>
        <v>0.0007960648148148147</v>
      </c>
      <c r="I37" s="38" t="str">
        <f>VLOOKUP(ГУВД!$A37,Заявки!$A$2:$O$155,6,FALSE)</f>
        <v>Шемягин Павел</v>
      </c>
      <c r="J37" s="36">
        <f>VLOOKUP(ГУВД!$B37,'Р-м'!$A$10:$H$112,7,FALSE)</f>
        <v>0.041666666666666664</v>
      </c>
      <c r="K37" s="39" t="str">
        <f>VLOOKUP(ГУВД!$B37,Заявки!$A$2:$O$155,6,FALSE)</f>
        <v>Гречихин Артем</v>
      </c>
      <c r="L37" s="43">
        <f>VLOOKUP(ГУВД!$C37,'Р-ж'!$A$10:$H$60,7,FALSE)</f>
        <v>0.041666666666666664</v>
      </c>
      <c r="M37" s="38" t="str">
        <f>VLOOKUP(ГУВД!$C37,Заявки!$A$2:$O$155,6,FALSE)</f>
        <v>Ролдугина Надежда</v>
      </c>
      <c r="N37" s="36">
        <f>VLOOKUP(ГУВД!$A37,'Р-э'!$A$10:$K$56,10,FALSE)</f>
        <v>0.0018187499999999998</v>
      </c>
      <c r="O37" s="36">
        <f>ГУВД!$H37+ГУВД!$J37+ГУВД!$L37+ГУВД!$N37</f>
        <v>0.08594814814814813</v>
      </c>
      <c r="P37" s="29">
        <v>14</v>
      </c>
    </row>
    <row r="38" spans="1:16" ht="15.75" thickTop="1">
      <c r="A38" s="15">
        <v>338</v>
      </c>
      <c r="B38" s="15">
        <v>339</v>
      </c>
      <c r="C38" s="15">
        <v>340</v>
      </c>
      <c r="D38" s="29">
        <f>VLOOKUP(ГУВД!$F38,КФК!$A$2:$E$61,3,FALSE)</f>
        <v>1</v>
      </c>
      <c r="E38" s="57">
        <f>VLOOKUP(ГУВД!$F38,КФК!$A$2:$E$61,2,FALSE)</f>
        <v>3</v>
      </c>
      <c r="F38" s="57">
        <f>VLOOKUP(ГУВД!$A38,Заявки!$A$2:$O$155,2,FALSE)</f>
        <v>43</v>
      </c>
      <c r="G38" s="58" t="str">
        <f>VLOOKUP(ГУВД!$A38,Заявки!$A$2:$O$155,3,FALSE)</f>
        <v>Дубна</v>
      </c>
      <c r="H38" s="59">
        <f>VLOOKUP(ГУВД!$A38,'Р-м'!$A$10:$H$112,7,FALSE)</f>
        <v>0.0008153935185185184</v>
      </c>
      <c r="I38" s="60" t="str">
        <f>VLOOKUP(ГУВД!$A38,Заявки!$A$2:$O$155,6,FALSE)</f>
        <v>Громов Олег</v>
      </c>
      <c r="J38" s="59">
        <f>VLOOKUP(ГУВД!$B38,'Р-м'!$A$10:$H$112,7,FALSE)</f>
        <v>0.0008049768518518519</v>
      </c>
      <c r="K38" s="61" t="str">
        <f>VLOOKUP(ГУВД!$B38,Заявки!$A$2:$O$155,6,FALSE)</f>
        <v>Белокуров Вадим</v>
      </c>
      <c r="L38" s="62">
        <f>VLOOKUP(ГУВД!$C38,'Р-ж'!$A$10:$H$60,7,FALSE)</f>
        <v>0.00043067129629629624</v>
      </c>
      <c r="M38" s="60" t="str">
        <f>VLOOKUP(ГУВД!$C38,Заявки!$A$2:$O$155,6,FALSE)</f>
        <v>Возвышаева Надежда</v>
      </c>
      <c r="N38" s="59">
        <f>VLOOKUP(ГУВД!$A38,'Р-э'!$A$10:$K$56,10,FALSE)</f>
        <v>0.0015795138888888888</v>
      </c>
      <c r="O38" s="59">
        <f>ГУВД!$H38+ГУВД!$J38+ГУВД!$L38+ГУВД!$N38</f>
        <v>0.0036305555555555553</v>
      </c>
      <c r="P38" s="57">
        <v>1</v>
      </c>
    </row>
    <row r="39" spans="1:16" ht="15">
      <c r="A39" s="1">
        <v>129</v>
      </c>
      <c r="B39" s="1">
        <v>130</v>
      </c>
      <c r="C39" s="1">
        <v>131</v>
      </c>
      <c r="D39" s="29">
        <f>VLOOKUP(ГУВД!$F39,КФК!$A$2:$E$61,3,FALSE)</f>
        <v>1</v>
      </c>
      <c r="E39" s="29">
        <f>VLOOKUP(ГУВД!$F39,КФК!$A$2:$E$61,2,FALSE)</f>
        <v>3</v>
      </c>
      <c r="F39" s="29">
        <f>VLOOKUP(ГУВД!$A39,Заявки!$A$2:$O$155,2,FALSE)</f>
        <v>49</v>
      </c>
      <c r="G39" s="3" t="str">
        <f>VLOOKUP(ГУВД!$A39,Заявки!$A$2:$O$155,3,FALSE)</f>
        <v>Протвино</v>
      </c>
      <c r="H39" s="36">
        <f>VLOOKUP(ГУВД!$A39,'Р-м'!$A$10:$H$112,7,FALSE)</f>
        <v>0.0009078703703703704</v>
      </c>
      <c r="I39" s="38" t="str">
        <f>VLOOKUP(ГУВД!$A39,Заявки!$A$2:$O$155,6,FALSE)</f>
        <v>Любавин Андрей</v>
      </c>
      <c r="J39" s="36">
        <f>VLOOKUP(ГУВД!$B39,'Р-м'!$A$10:$H$112,7,FALSE)</f>
        <v>0.0007178240740740742</v>
      </c>
      <c r="K39" s="39" t="str">
        <f>VLOOKUP(ГУВД!$B39,Заявки!$A$2:$O$155,6,FALSE)</f>
        <v>Николайчук Артем</v>
      </c>
      <c r="L39" s="43">
        <f>VLOOKUP(ГУВД!$C39,'Р-ж'!$A$10:$H$60,7,FALSE)</f>
        <v>0.0004677083333333334</v>
      </c>
      <c r="M39" s="38" t="str">
        <f>VLOOKUP(ГУВД!$C39,Заявки!$A$2:$O$155,6,FALSE)</f>
        <v>Ерохина Ольга</v>
      </c>
      <c r="N39" s="36">
        <f>VLOOKUP(ГУВД!$A39,'Р-э'!$A$10:$K$56,10,FALSE)</f>
        <v>0.001601736111111111</v>
      </c>
      <c r="O39" s="36">
        <f>ГУВД!$H39+ГУВД!$J39+ГУВД!$L39+ГУВД!$N39</f>
        <v>0.003695138888888889</v>
      </c>
      <c r="P39" s="29">
        <v>2</v>
      </c>
    </row>
    <row r="40" spans="1:16" ht="15">
      <c r="A40" s="1">
        <v>304</v>
      </c>
      <c r="B40" s="1">
        <v>305</v>
      </c>
      <c r="C40" s="1">
        <v>306</v>
      </c>
      <c r="D40" s="29">
        <f>VLOOKUP(ГУВД!$F40,КФК!$A$2:$E$61,3,FALSE)</f>
        <v>1</v>
      </c>
      <c r="E40" s="29">
        <f>VLOOKUP(ГУВД!$F40,КФК!$A$2:$E$61,2,FALSE)</f>
        <v>3</v>
      </c>
      <c r="F40" s="29">
        <f>VLOOKUP(ГУВД!$A40,Заявки!$A$2:$O$155,2,FALSE)</f>
        <v>44</v>
      </c>
      <c r="G40" s="3" t="str">
        <f>VLOOKUP(ГУВД!$A40,Заявки!$A$2:$O$155,3,FALSE)</f>
        <v>Зарайск</v>
      </c>
      <c r="H40" s="36">
        <f>VLOOKUP(ГУВД!$A40,'Р-м'!$A$10:$H$112,7,FALSE)</f>
        <v>0.0010829861111111112</v>
      </c>
      <c r="I40" s="38" t="str">
        <f>VLOOKUP(ГУВД!$A40,Заявки!$A$2:$O$155,6,FALSE)</f>
        <v>Никитин Сергей</v>
      </c>
      <c r="J40" s="36">
        <f>VLOOKUP(ГУВД!$B40,'Р-м'!$A$10:$H$112,7,FALSE)</f>
        <v>0.0010187500000000001</v>
      </c>
      <c r="K40" s="39" t="str">
        <f>VLOOKUP(ГУВД!$B40,Заявки!$A$2:$O$155,6,FALSE)</f>
        <v>Кокорев Андрей</v>
      </c>
      <c r="L40" s="43">
        <f>VLOOKUP(ГУВД!$C40,'Р-ж'!$A$10:$H$60,7,FALSE)</f>
        <v>0.0005074074074074075</v>
      </c>
      <c r="M40" s="38" t="str">
        <f>VLOOKUP(ГУВД!$C40,Заявки!$A$2:$O$155,6,FALSE)</f>
        <v>Семёнова Оксана</v>
      </c>
      <c r="N40" s="36">
        <f>VLOOKUP(ГУВД!$A40,'Р-э'!$A$10:$K$56,10,FALSE)</f>
        <v>0.001955671296296296</v>
      </c>
      <c r="O40" s="36">
        <f>ГУВД!$H40+ГУВД!$J40+ГУВД!$L40+ГУВД!$N40</f>
        <v>0.004564814814814815</v>
      </c>
      <c r="P40" s="29">
        <v>3</v>
      </c>
    </row>
    <row r="41" spans="1:16" ht="15">
      <c r="A41" s="1">
        <v>341</v>
      </c>
      <c r="B41" s="1">
        <v>342</v>
      </c>
      <c r="C41" s="1">
        <v>343</v>
      </c>
      <c r="D41" s="29">
        <f>VLOOKUP(ГУВД!$F41,КФК!$A$2:$E$61,3,FALSE)</f>
        <v>1</v>
      </c>
      <c r="E41" s="29">
        <f>VLOOKUP(ГУВД!$F41,КФК!$A$2:$E$61,2,FALSE)</f>
        <v>3</v>
      </c>
      <c r="F41" s="29">
        <f>VLOOKUP(ГУВД!$A41,Заявки!$A$2:$O$155,2,FALSE)</f>
        <v>45</v>
      </c>
      <c r="G41" s="3" t="str">
        <f>VLOOKUP(ГУВД!$A41,Заявки!$A$2:$O$155,3,FALSE)</f>
        <v>Железнодорожный</v>
      </c>
      <c r="H41" s="36">
        <f>VLOOKUP(ГУВД!$A41,'Р-м'!$A$10:$H$112,7,FALSE)</f>
        <v>0.0014454861111111111</v>
      </c>
      <c r="I41" s="38" t="str">
        <f>VLOOKUP(ГУВД!$A41,Заявки!$A$2:$O$155,6,FALSE)</f>
        <v>Лобанов Иван</v>
      </c>
      <c r="J41" s="36">
        <f>VLOOKUP(ГУВД!$B41,'Р-м'!$A$10:$H$112,7,FALSE)</f>
        <v>0.0016265046296296297</v>
      </c>
      <c r="K41" s="39" t="str">
        <f>VLOOKUP(ГУВД!$B41,Заявки!$A$2:$O$155,6,FALSE)</f>
        <v>Михалев Дмитрий</v>
      </c>
      <c r="L41" s="43">
        <f>VLOOKUP(ГУВД!$C41,'Р-ж'!$A$10:$H$60,7,FALSE)</f>
        <v>0.00038321759259259255</v>
      </c>
      <c r="M41" s="38" t="str">
        <f>VLOOKUP(ГУВД!$C41,Заявки!$A$2:$O$155,6,FALSE)</f>
        <v>Филатова Татьяна</v>
      </c>
      <c r="N41" s="36">
        <f>VLOOKUP(ГУВД!$A41,'Р-э'!$A$10:$K$56,10,FALSE)</f>
        <v>0.0018944444444444443</v>
      </c>
      <c r="O41" s="36">
        <f>ГУВД!$H41+ГУВД!$J41+ГУВД!$L41+ГУВД!$N41</f>
        <v>0.005349652777777778</v>
      </c>
      <c r="P41" s="29">
        <v>4</v>
      </c>
    </row>
    <row r="42" spans="1:16" ht="15">
      <c r="A42" s="1">
        <v>146</v>
      </c>
      <c r="B42" s="1">
        <v>147</v>
      </c>
      <c r="C42" s="1">
        <v>148</v>
      </c>
      <c r="D42" s="29">
        <f>VLOOKUP(ГУВД!$F42,КФК!$A$2:$E$61,3,FALSE)</f>
        <v>1</v>
      </c>
      <c r="E42" s="29">
        <f>VLOOKUP(ГУВД!$F42,КФК!$A$2:$E$61,2,FALSE)</f>
        <v>3</v>
      </c>
      <c r="F42" s="29">
        <f>VLOOKUP(ГУВД!$A42,Заявки!$A$2:$O$155,2,FALSE)</f>
        <v>41</v>
      </c>
      <c r="G42" s="3" t="str">
        <f>VLOOKUP(ГУВД!$A42,Заявки!$A$2:$O$155,3,FALSE)</f>
        <v>Волоколамск</v>
      </c>
      <c r="H42" s="36">
        <f>VLOOKUP(ГУВД!$A42,'Р-м'!$A$10:$H$112,7,FALSE)</f>
        <v>0.0012877314814814815</v>
      </c>
      <c r="I42" s="38" t="str">
        <f>VLOOKUP(ГУВД!$A42,Заявки!$A$2:$O$155,6,FALSE)</f>
        <v>Бритов Дмитрий</v>
      </c>
      <c r="J42" s="36">
        <f>VLOOKUP(ГУВД!$B42,'Р-м'!$A$10:$H$112,7,FALSE)</f>
        <v>0.0010034722222222222</v>
      </c>
      <c r="K42" s="39" t="str">
        <f>VLOOKUP(ГУВД!$B42,Заявки!$A$2:$O$155,6,FALSE)</f>
        <v>Мареев Евгений</v>
      </c>
      <c r="L42" s="43">
        <f>VLOOKUP(ГУВД!$C42,'Р-ж'!$A$10:$H$60,7,FALSE)</f>
        <v>0.0007332175925925926</v>
      </c>
      <c r="M42" s="38" t="str">
        <f>VLOOKUP(ГУВД!$C42,Заявки!$A$2:$O$155,6,FALSE)</f>
        <v>Чернова Любовь</v>
      </c>
      <c r="N42" s="36">
        <f>VLOOKUP(ГУВД!$A42,'Р-э'!$A$10:$K$56,10,FALSE)</f>
        <v>0.002359953703703704</v>
      </c>
      <c r="O42" s="36">
        <f>ГУВД!$H42+ГУВД!$J42+ГУВД!$L42+ГУВД!$N42</f>
        <v>0.005384375</v>
      </c>
      <c r="P42" s="29">
        <v>5</v>
      </c>
    </row>
    <row r="43" spans="1:16" ht="15">
      <c r="A43" s="1">
        <v>328</v>
      </c>
      <c r="B43" s="1">
        <v>329</v>
      </c>
      <c r="C43" s="1">
        <v>330</v>
      </c>
      <c r="D43" s="29">
        <f>VLOOKUP(ГУВД!$F43,КФК!$A$2:$E$61,3,FALSE)</f>
        <v>1</v>
      </c>
      <c r="E43" s="29">
        <f>VLOOKUP(ГУВД!$F43,КФК!$A$2:$E$61,2,FALSE)</f>
        <v>3</v>
      </c>
      <c r="F43" s="29">
        <f>VLOOKUP(ГУВД!$A43,Заявки!$A$2:$O$155,2,FALSE)</f>
        <v>48</v>
      </c>
      <c r="G43" s="3" t="str">
        <f>VLOOKUP(ГУВД!$A43,Заявки!$A$2:$O$155,3,FALSE)</f>
        <v>Луховицы</v>
      </c>
      <c r="H43" s="36">
        <f>VLOOKUP(ГУВД!$A43,'Р-м'!$A$10:$H$112,7,FALSE)</f>
        <v>0.0011199074074074074</v>
      </c>
      <c r="I43" s="38" t="str">
        <f>VLOOKUP(ГУВД!$A43,Заявки!$A$2:$O$155,6,FALSE)</f>
        <v>Курчатов Николай</v>
      </c>
      <c r="J43" s="36">
        <f>VLOOKUP(ГУВД!$B43,'Р-м'!$A$10:$H$112,7,FALSE)</f>
        <v>0.0012423611111111112</v>
      </c>
      <c r="K43" s="39" t="str">
        <f>VLOOKUP(ГУВД!$B43,Заявки!$A$2:$O$155,6,FALSE)</f>
        <v>Песков Дмитрий</v>
      </c>
      <c r="L43" s="43">
        <f>VLOOKUP(ГУВД!$C43,'Р-ж'!$A$10:$H$60,7,FALSE)</f>
        <v>0.0008086805555555554</v>
      </c>
      <c r="M43" s="38" t="str">
        <f>VLOOKUP(ГУВД!$C43,Заявки!$A$2:$O$155,6,FALSE)</f>
        <v>Истомина Надежда</v>
      </c>
      <c r="N43" s="36">
        <f>VLOOKUP(ГУВД!$A43,'Р-э'!$A$10:$K$56,10,FALSE)</f>
        <v>0.002475810185185185</v>
      </c>
      <c r="O43" s="36">
        <f>ГУВД!$H43+ГУВД!$J43+ГУВД!$L43+ГУВД!$N43</f>
        <v>0.005646759259259259</v>
      </c>
      <c r="P43" s="29">
        <v>6</v>
      </c>
    </row>
    <row r="44" spans="1:16" ht="15">
      <c r="A44" s="1">
        <v>103</v>
      </c>
      <c r="B44" s="1">
        <v>104</v>
      </c>
      <c r="C44" s="1">
        <v>105</v>
      </c>
      <c r="D44" s="29">
        <f>VLOOKUP(ГУВД!$F44,КФК!$A$2:$E$61,3,FALSE)</f>
        <v>1</v>
      </c>
      <c r="E44" s="29">
        <f>VLOOKUP(ГУВД!$F44,КФК!$A$2:$E$61,2,FALSE)</f>
        <v>3</v>
      </c>
      <c r="F44" s="29">
        <f>VLOOKUP(ГУВД!$A44,Заявки!$A$2:$O$155,2,FALSE)</f>
        <v>57</v>
      </c>
      <c r="G44" s="3" t="str">
        <f>VLOOKUP(ГУВД!$A44,Заявки!$A$2:$O$155,3,FALSE)</f>
        <v>Руза</v>
      </c>
      <c r="H44" s="36">
        <f>VLOOKUP(ГУВД!$A44,'Р-м'!$A$10:$H$112,7,FALSE)</f>
        <v>0.0010253472222222222</v>
      </c>
      <c r="I44" s="38" t="str">
        <f>VLOOKUP(ГУВД!$A44,Заявки!$A$2:$O$155,6,FALSE)</f>
        <v>Папшев Алексей</v>
      </c>
      <c r="J44" s="36">
        <f>VLOOKUP(ГУВД!$B44,'Р-м'!$A$10:$H$112,7,FALSE)</f>
        <v>0.0021818287037037036</v>
      </c>
      <c r="K44" s="39" t="str">
        <f>VLOOKUP(ГУВД!$B44,Заявки!$A$2:$O$155,6,FALSE)</f>
        <v>Якушев Александр</v>
      </c>
      <c r="L44" s="43">
        <f>VLOOKUP(ГУВД!$C44,'Р-ж'!$A$10:$H$60,7,FALSE)</f>
        <v>0.0007386574074074075</v>
      </c>
      <c r="M44" s="38" t="str">
        <f>VLOOKUP(ГУВД!$C44,Заявки!$A$2:$O$155,6,FALSE)</f>
        <v>Колганова Светлана</v>
      </c>
      <c r="N44" s="36">
        <f>VLOOKUP(ГУВД!$A44,'Р-э'!$A$10:$K$56,10,FALSE)</f>
        <v>0.0025542824074074075</v>
      </c>
      <c r="O44" s="36">
        <f>ГУВД!$H44+ГУВД!$J44+ГУВД!$L44+ГУВД!$N44</f>
        <v>0.00650011574074074</v>
      </c>
      <c r="P44" s="29">
        <v>7</v>
      </c>
    </row>
    <row r="45" spans="1:16" ht="15">
      <c r="A45" s="1">
        <v>316</v>
      </c>
      <c r="B45" s="1">
        <v>317</v>
      </c>
      <c r="C45" s="1">
        <v>318</v>
      </c>
      <c r="D45" s="29">
        <f>VLOOKUP(ГУВД!$F45,КФК!$A$2:$E$61,3,FALSE)</f>
        <v>1</v>
      </c>
      <c r="E45" s="29">
        <f>VLOOKUP(ГУВД!$F45,КФК!$A$2:$E$61,2,FALSE)</f>
        <v>3</v>
      </c>
      <c r="F45" s="29">
        <f>VLOOKUP(ГУВД!$A45,Заявки!$A$2:$O$155,2,FALSE)</f>
        <v>58</v>
      </c>
      <c r="G45" s="3" t="str">
        <f>VLOOKUP(ГУВД!$A45,Заявки!$A$2:$O$155,3,FALSE)</f>
        <v>Шаховская</v>
      </c>
      <c r="H45" s="36">
        <f>VLOOKUP(ГУВД!$A45,'Р-м'!$A$10:$H$112,7,FALSE)</f>
        <v>0.0012194444444444444</v>
      </c>
      <c r="I45" s="38" t="str">
        <f>VLOOKUP(ГУВД!$A45,Заявки!$A$2:$O$155,6,FALSE)</f>
        <v>Егоров Вячеслав</v>
      </c>
      <c r="J45" s="36">
        <f>VLOOKUP(ГУВД!$B45,'Р-м'!$A$10:$H$112,7,FALSE)</f>
        <v>0.001587037037037037</v>
      </c>
      <c r="K45" s="39" t="str">
        <f>VLOOKUP(ГУВД!$B45,Заявки!$A$2:$O$155,6,FALSE)</f>
        <v>Самойлик Николай</v>
      </c>
      <c r="L45" s="43">
        <f>VLOOKUP(ГУВД!$C45,'Р-ж'!$A$10:$H$60,7,FALSE)</f>
        <v>0.0009789351851851851</v>
      </c>
      <c r="M45" s="38" t="str">
        <f>VLOOKUP(ГУВД!$C45,Заявки!$A$2:$O$155,6,FALSE)</f>
        <v>Томилова Наталья</v>
      </c>
      <c r="N45" s="36">
        <f>VLOOKUP(ГУВД!$A45,'Р-э'!$A$10:$K$56,10,FALSE)</f>
        <v>0.0027462962962962966</v>
      </c>
      <c r="O45" s="36">
        <f>ГУВД!$H45+ГУВД!$J45+ГУВД!$L45+ГУВД!$N45</f>
        <v>0.006531712962962963</v>
      </c>
      <c r="P45" s="29">
        <v>8</v>
      </c>
    </row>
    <row r="46" spans="1:16" ht="15">
      <c r="A46" s="1">
        <v>220</v>
      </c>
      <c r="B46" s="1">
        <v>221</v>
      </c>
      <c r="C46" s="1">
        <v>222</v>
      </c>
      <c r="D46" s="29">
        <f>VLOOKUP(ГУВД!$F46,КФК!$A$2:$E$61,3,FALSE)</f>
        <v>1</v>
      </c>
      <c r="E46" s="29">
        <f>VLOOKUP(ГУВД!$F46,КФК!$A$2:$E$61,2,FALSE)</f>
        <v>3</v>
      </c>
      <c r="F46" s="29">
        <f>VLOOKUP(ГУВД!$A46,Заявки!$A$2:$O$155,2,FALSE)</f>
        <v>47</v>
      </c>
      <c r="G46" s="3" t="str">
        <f>VLOOKUP(ГУВД!$A46,Заявки!$A$2:$O$155,3,FALSE)</f>
        <v>Кашира</v>
      </c>
      <c r="H46" s="36">
        <f>VLOOKUP(ГУВД!$A46,'Р-м'!$A$10:$H$112,7,FALSE)</f>
        <v>0.0012980324074074073</v>
      </c>
      <c r="I46" s="38" t="str">
        <f>VLOOKUP(ГУВД!$A46,Заявки!$A$2:$O$155,6,FALSE)</f>
        <v>Иевский Илья</v>
      </c>
      <c r="J46" s="36">
        <f>VLOOKUP(ГУВД!$B46,'Р-м'!$A$10:$H$112,7,FALSE)</f>
        <v>0.0013150462962962961</v>
      </c>
      <c r="K46" s="39" t="str">
        <f>VLOOKUP(ГУВД!$B46,Заявки!$A$2:$O$155,6,FALSE)</f>
        <v>Бобков Константин</v>
      </c>
      <c r="L46" s="43">
        <f>VLOOKUP(ГУВД!$C46,'Р-ж'!$A$10:$H$60,7,FALSE)</f>
        <v>0.0013814814814814816</v>
      </c>
      <c r="M46" s="38" t="str">
        <f>VLOOKUP(ГУВД!$C46,Заявки!$A$2:$O$155,6,FALSE)</f>
        <v>Новикова Елена</v>
      </c>
      <c r="N46" s="36">
        <f>VLOOKUP(ГУВД!$A46,'Р-э'!$A$10:$K$56,10,FALSE)</f>
        <v>0.0030859953703703705</v>
      </c>
      <c r="O46" s="36">
        <f>ГУВД!$H46+ГУВД!$J46+ГУВД!$L46+ГУВД!$N46</f>
        <v>0.007080555555555555</v>
      </c>
      <c r="P46" s="29">
        <v>9</v>
      </c>
    </row>
    <row r="47" spans="1:16" ht="15">
      <c r="A47" s="1">
        <v>34</v>
      </c>
      <c r="B47" s="1">
        <v>35</v>
      </c>
      <c r="C47" s="1">
        <v>36</v>
      </c>
      <c r="D47" s="29">
        <f>VLOOKUP(ГУВД!$F47,КФК!$A$2:$E$61,3,FALSE)</f>
        <v>1</v>
      </c>
      <c r="E47" s="29">
        <f>VLOOKUP(ГУВД!$F47,КФК!$A$2:$E$61,2,FALSE)</f>
        <v>3</v>
      </c>
      <c r="F47" s="29">
        <f>VLOOKUP(ГУВД!$A47,Заявки!$A$2:$O$155,2,FALSE)</f>
        <v>51</v>
      </c>
      <c r="G47" s="3" t="str">
        <f>VLOOKUP(ГУВД!$A47,Заявки!$A$2:$O$155,3,FALSE)</f>
        <v>Электросталь</v>
      </c>
      <c r="H47" s="36">
        <f>VLOOKUP(ГУВД!$A47,'Р-м'!$A$10:$H$112,7,FALSE)</f>
        <v>0.0011341435185185185</v>
      </c>
      <c r="I47" s="38" t="str">
        <f>VLOOKUP(ГУВД!$A47,Заявки!$A$2:$O$155,6,FALSE)</f>
        <v>Афанасьев Сергей</v>
      </c>
      <c r="J47" s="36">
        <f>VLOOKUP(ГУВД!$B47,'Р-м'!$A$10:$H$112,7,FALSE)</f>
        <v>0.0014810185185185187</v>
      </c>
      <c r="K47" s="39" t="str">
        <f>VLOOKUP(ГУВД!$B47,Заявки!$A$2:$O$155,6,FALSE)</f>
        <v>Горнов Руслан</v>
      </c>
      <c r="L47" s="43">
        <f>VLOOKUP(ГУВД!$C47,'Р-ж'!$A$10:$H$60,7,FALSE)</f>
        <v>0.0007280092592592593</v>
      </c>
      <c r="M47" s="38" t="str">
        <f>VLOOKUP(ГУВД!$C47,Заявки!$A$2:$O$155,6,FALSE)</f>
        <v>Ефременко Екатерина</v>
      </c>
      <c r="N47" s="36">
        <f>VLOOKUP(ГУВД!$A47,'Р-э'!$A$10:$K$56,10,FALSE)</f>
        <v>0.041666666666666664</v>
      </c>
      <c r="O47" s="36">
        <f>ГУВД!$H47+ГУВД!$J47+ГУВД!$L47+ГУВД!$N47</f>
        <v>0.04500983796296296</v>
      </c>
      <c r="P47" s="29">
        <v>10</v>
      </c>
    </row>
    <row r="48" spans="1:16" ht="15">
      <c r="A48" s="1">
        <v>202</v>
      </c>
      <c r="B48" s="1">
        <v>203</v>
      </c>
      <c r="C48" s="1">
        <v>204</v>
      </c>
      <c r="D48" s="29">
        <f>VLOOKUP(ГУВД!$F48,КФК!$A$2:$E$61,3,FALSE)</f>
        <v>1</v>
      </c>
      <c r="E48" s="29">
        <f>VLOOKUP(ГУВД!$F48,КФК!$A$2:$E$61,2,FALSE)</f>
        <v>3</v>
      </c>
      <c r="F48" s="29">
        <f>VLOOKUP(ГУВД!$A48,Заявки!$A$2:$O$155,2,FALSE)</f>
        <v>52</v>
      </c>
      <c r="G48" s="3" t="str">
        <f>VLOOKUP(ГУВД!$A48,Заявки!$A$2:$O$155,3,FALSE)</f>
        <v>Жуковский</v>
      </c>
      <c r="H48" s="36">
        <f>VLOOKUP(ГУВД!$A48,'Р-м'!$A$10:$H$112,7,FALSE)</f>
        <v>0.0014864583333333333</v>
      </c>
      <c r="I48" s="38" t="str">
        <f>VLOOKUP(ГУВД!$A48,Заявки!$A$2:$O$155,6,FALSE)</f>
        <v>Чугунов Илья</v>
      </c>
      <c r="J48" s="36">
        <f>VLOOKUP(ГУВД!$B48,'Р-м'!$A$10:$H$112,7,FALSE)</f>
        <v>0.041666666666666664</v>
      </c>
      <c r="K48" s="39" t="str">
        <f>VLOOKUP(ГУВД!$B48,Заявки!$A$2:$O$155,6,FALSE)</f>
        <v>Баев Иван</v>
      </c>
      <c r="L48" s="43">
        <f>VLOOKUP(ГУВД!$C48,'Р-ж'!$A$10:$H$60,7,FALSE)</f>
        <v>0.0008417824074074074</v>
      </c>
      <c r="M48" s="38" t="str">
        <f>VLOOKUP(ГУВД!$C48,Заявки!$A$2:$O$155,6,FALSE)</f>
        <v>Долгина Екатерина</v>
      </c>
      <c r="N48" s="36">
        <f>VLOOKUP(ГУВД!$A48,'Р-э'!$A$10:$K$56,10,FALSE)</f>
        <v>0.041666666666666664</v>
      </c>
      <c r="O48" s="36">
        <f>ГУВД!$H48+ГУВД!$J48+ГУВД!$L48+ГУВД!$N48</f>
        <v>0.08566157407407407</v>
      </c>
      <c r="P48" s="29">
        <v>11</v>
      </c>
    </row>
  </sheetData>
  <sheetProtection/>
  <mergeCells count="4">
    <mergeCell ref="G1:P1"/>
    <mergeCell ref="G2:P2"/>
    <mergeCell ref="G3:P3"/>
    <mergeCell ref="G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.00390625" style="0" bestFit="1" customWidth="1"/>
    <col min="2" max="2" width="6.140625" style="0" bestFit="1" customWidth="1"/>
    <col min="3" max="3" width="6.140625" style="0" customWidth="1"/>
    <col min="4" max="4" width="76.28125" style="0" bestFit="1" customWidth="1"/>
    <col min="5" max="5" width="19.28125" style="0" bestFit="1" customWidth="1"/>
  </cols>
  <sheetData>
    <row r="1" spans="1:5" ht="15">
      <c r="A1" t="s">
        <v>0</v>
      </c>
      <c r="B1" t="s">
        <v>288</v>
      </c>
      <c r="C1" t="s">
        <v>400</v>
      </c>
      <c r="D1" t="s">
        <v>289</v>
      </c>
      <c r="E1" t="s">
        <v>312</v>
      </c>
    </row>
    <row r="2" spans="1:4" ht="15">
      <c r="A2" s="1">
        <v>0</v>
      </c>
      <c r="B2" s="1">
        <v>0</v>
      </c>
      <c r="C2" s="1">
        <v>0</v>
      </c>
      <c r="D2" t="s">
        <v>236</v>
      </c>
    </row>
    <row r="3" spans="1:5" ht="15">
      <c r="A3" s="1">
        <v>1</v>
      </c>
      <c r="B3" s="1">
        <v>0</v>
      </c>
      <c r="C3" s="1">
        <v>0</v>
      </c>
      <c r="D3" t="s">
        <v>12</v>
      </c>
      <c r="E3" t="s">
        <v>313</v>
      </c>
    </row>
    <row r="4" spans="1:5" ht="15">
      <c r="A4" s="1">
        <v>2</v>
      </c>
      <c r="B4" s="1">
        <v>0</v>
      </c>
      <c r="C4" s="1">
        <v>0</v>
      </c>
      <c r="D4" t="s">
        <v>26</v>
      </c>
      <c r="E4" t="s">
        <v>314</v>
      </c>
    </row>
    <row r="5" spans="1:5" ht="15">
      <c r="A5" s="1">
        <v>3</v>
      </c>
      <c r="B5" s="1">
        <v>1</v>
      </c>
      <c r="C5" s="1">
        <v>1</v>
      </c>
      <c r="D5" t="s">
        <v>79</v>
      </c>
      <c r="E5" t="s">
        <v>315</v>
      </c>
    </row>
    <row r="6" spans="1:5" ht="15">
      <c r="A6" s="1">
        <v>4</v>
      </c>
      <c r="B6" s="1">
        <v>1</v>
      </c>
      <c r="C6" s="1">
        <v>0</v>
      </c>
      <c r="D6" t="s">
        <v>257</v>
      </c>
      <c r="E6" t="s">
        <v>316</v>
      </c>
    </row>
    <row r="7" spans="1:5" ht="15">
      <c r="A7" s="1">
        <v>5</v>
      </c>
      <c r="B7" s="1">
        <v>1</v>
      </c>
      <c r="C7" s="1">
        <v>0</v>
      </c>
      <c r="D7" t="s">
        <v>509</v>
      </c>
      <c r="E7" t="s">
        <v>510</v>
      </c>
    </row>
    <row r="8" spans="1:5" ht="15">
      <c r="A8" s="1">
        <v>6</v>
      </c>
      <c r="B8" s="1">
        <v>1</v>
      </c>
      <c r="C8" s="1">
        <v>0</v>
      </c>
      <c r="D8" t="s">
        <v>231</v>
      </c>
      <c r="E8" t="s">
        <v>317</v>
      </c>
    </row>
    <row r="9" spans="1:5" ht="15">
      <c r="A9" s="1">
        <v>7</v>
      </c>
      <c r="B9" s="1">
        <v>1</v>
      </c>
      <c r="C9" s="1">
        <v>1</v>
      </c>
      <c r="D9" t="s">
        <v>258</v>
      </c>
      <c r="E9" t="s">
        <v>318</v>
      </c>
    </row>
    <row r="10" spans="1:5" ht="15">
      <c r="A10" s="1">
        <v>8</v>
      </c>
      <c r="B10" s="1">
        <v>1</v>
      </c>
      <c r="C10" s="1">
        <v>1</v>
      </c>
      <c r="D10" t="s">
        <v>259</v>
      </c>
      <c r="E10" t="s">
        <v>319</v>
      </c>
    </row>
    <row r="11" spans="1:5" ht="15">
      <c r="A11" s="1">
        <v>9</v>
      </c>
      <c r="B11" s="1">
        <v>1</v>
      </c>
      <c r="C11" s="1">
        <v>1</v>
      </c>
      <c r="D11" t="s">
        <v>260</v>
      </c>
      <c r="E11" t="s">
        <v>320</v>
      </c>
    </row>
    <row r="12" spans="1:5" ht="15">
      <c r="A12" s="1">
        <v>10</v>
      </c>
      <c r="B12" s="1">
        <v>1</v>
      </c>
      <c r="C12" s="1">
        <v>1</v>
      </c>
      <c r="D12" t="s">
        <v>261</v>
      </c>
      <c r="E12" t="s">
        <v>321</v>
      </c>
    </row>
    <row r="13" spans="1:5" ht="15">
      <c r="A13" s="1">
        <v>11</v>
      </c>
      <c r="B13" s="1">
        <v>1</v>
      </c>
      <c r="C13" s="1">
        <v>1</v>
      </c>
      <c r="D13" t="s">
        <v>262</v>
      </c>
      <c r="E13" t="s">
        <v>322</v>
      </c>
    </row>
    <row r="14" spans="1:5" ht="15">
      <c r="A14" s="1">
        <v>12</v>
      </c>
      <c r="B14" s="1">
        <v>1</v>
      </c>
      <c r="C14" s="1">
        <v>1</v>
      </c>
      <c r="D14" t="s">
        <v>263</v>
      </c>
      <c r="E14" t="s">
        <v>323</v>
      </c>
    </row>
    <row r="15" spans="1:5" ht="15">
      <c r="A15" s="1">
        <v>13</v>
      </c>
      <c r="B15" s="1">
        <v>1</v>
      </c>
      <c r="C15" s="1">
        <v>1</v>
      </c>
      <c r="D15" t="s">
        <v>198</v>
      </c>
      <c r="E15" t="s">
        <v>324</v>
      </c>
    </row>
    <row r="16" spans="1:5" ht="15">
      <c r="A16" s="1">
        <v>14</v>
      </c>
      <c r="B16" s="1">
        <v>1</v>
      </c>
      <c r="C16" s="1">
        <v>1</v>
      </c>
      <c r="D16" t="s">
        <v>188</v>
      </c>
      <c r="E16" t="s">
        <v>325</v>
      </c>
    </row>
    <row r="17" spans="1:5" ht="15">
      <c r="A17" s="1">
        <v>15</v>
      </c>
      <c r="B17" s="1">
        <v>1</v>
      </c>
      <c r="C17" s="1">
        <v>1</v>
      </c>
      <c r="D17" t="s">
        <v>46</v>
      </c>
      <c r="E17" t="s">
        <v>326</v>
      </c>
    </row>
    <row r="18" spans="1:5" ht="15">
      <c r="A18" s="1">
        <v>16</v>
      </c>
      <c r="B18" s="1">
        <v>1</v>
      </c>
      <c r="C18" s="1">
        <v>1</v>
      </c>
      <c r="D18" t="s">
        <v>264</v>
      </c>
      <c r="E18" t="s">
        <v>327</v>
      </c>
    </row>
    <row r="19" spans="1:5" ht="15">
      <c r="A19" s="1">
        <v>17</v>
      </c>
      <c r="B19" s="1">
        <v>1</v>
      </c>
      <c r="C19" s="1">
        <v>1</v>
      </c>
      <c r="D19" t="s">
        <v>265</v>
      </c>
      <c r="E19" t="s">
        <v>328</v>
      </c>
    </row>
    <row r="20" spans="1:5" ht="15">
      <c r="A20" s="1">
        <v>18</v>
      </c>
      <c r="B20" s="1">
        <v>1</v>
      </c>
      <c r="C20" s="1">
        <v>1</v>
      </c>
      <c r="D20" t="s">
        <v>55</v>
      </c>
      <c r="E20" t="s">
        <v>329</v>
      </c>
    </row>
    <row r="21" spans="1:5" ht="15">
      <c r="A21" s="1">
        <v>19</v>
      </c>
      <c r="B21" s="1">
        <v>1</v>
      </c>
      <c r="C21" s="1">
        <v>1</v>
      </c>
      <c r="D21" t="s">
        <v>266</v>
      </c>
      <c r="E21" t="s">
        <v>330</v>
      </c>
    </row>
    <row r="22" spans="1:5" ht="15">
      <c r="A22" s="1">
        <v>20</v>
      </c>
      <c r="B22" s="1">
        <v>1</v>
      </c>
      <c r="C22" s="1">
        <v>1</v>
      </c>
      <c r="D22" t="s">
        <v>267</v>
      </c>
      <c r="E22" t="s">
        <v>331</v>
      </c>
    </row>
    <row r="23" spans="1:5" ht="15">
      <c r="A23" s="1">
        <v>21</v>
      </c>
      <c r="B23" s="1">
        <v>1</v>
      </c>
      <c r="C23" s="1">
        <v>1</v>
      </c>
      <c r="D23" t="s">
        <v>268</v>
      </c>
      <c r="E23" t="s">
        <v>332</v>
      </c>
    </row>
    <row r="24" spans="1:5" ht="15">
      <c r="A24" s="1">
        <v>22</v>
      </c>
      <c r="B24" s="1">
        <v>1</v>
      </c>
      <c r="C24" s="1">
        <v>1</v>
      </c>
      <c r="D24" t="s">
        <v>269</v>
      </c>
      <c r="E24" t="s">
        <v>333</v>
      </c>
    </row>
    <row r="25" spans="1:5" ht="15">
      <c r="A25" s="1">
        <v>23</v>
      </c>
      <c r="B25" s="1">
        <v>1</v>
      </c>
      <c r="C25" s="1">
        <v>1</v>
      </c>
      <c r="D25" t="s">
        <v>173</v>
      </c>
      <c r="E25" t="s">
        <v>334</v>
      </c>
    </row>
    <row r="26" spans="1:5" ht="15">
      <c r="A26" s="1">
        <v>24</v>
      </c>
      <c r="B26" s="1">
        <v>2</v>
      </c>
      <c r="C26" s="1">
        <v>0</v>
      </c>
      <c r="D26" t="s">
        <v>270</v>
      </c>
      <c r="E26" t="s">
        <v>335</v>
      </c>
    </row>
    <row r="27" spans="1:5" ht="15">
      <c r="A27" s="1">
        <v>25</v>
      </c>
      <c r="B27" s="1">
        <v>2</v>
      </c>
      <c r="C27" s="1">
        <v>1</v>
      </c>
      <c r="D27" t="s">
        <v>104</v>
      </c>
      <c r="E27" t="s">
        <v>336</v>
      </c>
    </row>
    <row r="28" spans="1:5" ht="15">
      <c r="A28" s="1">
        <v>26</v>
      </c>
      <c r="B28" s="1">
        <v>2</v>
      </c>
      <c r="C28" s="1">
        <v>1</v>
      </c>
      <c r="D28" t="s">
        <v>271</v>
      </c>
      <c r="E28" t="s">
        <v>337</v>
      </c>
    </row>
    <row r="29" spans="1:5" ht="15">
      <c r="A29" s="1">
        <v>27</v>
      </c>
      <c r="B29" s="1">
        <v>2</v>
      </c>
      <c r="C29" s="1">
        <v>1</v>
      </c>
      <c r="D29" t="s">
        <v>272</v>
      </c>
      <c r="E29" t="s">
        <v>338</v>
      </c>
    </row>
    <row r="30" spans="1:5" ht="15">
      <c r="A30" s="1">
        <v>28</v>
      </c>
      <c r="B30" s="1">
        <v>2</v>
      </c>
      <c r="C30" s="1">
        <v>1</v>
      </c>
      <c r="D30" t="s">
        <v>205</v>
      </c>
      <c r="E30" t="s">
        <v>339</v>
      </c>
    </row>
    <row r="31" spans="1:5" ht="15">
      <c r="A31" s="1">
        <v>29</v>
      </c>
      <c r="B31" s="1">
        <v>2</v>
      </c>
      <c r="C31" s="1">
        <v>1</v>
      </c>
      <c r="D31" t="s">
        <v>179</v>
      </c>
      <c r="E31" t="s">
        <v>340</v>
      </c>
    </row>
    <row r="32" spans="1:5" ht="15">
      <c r="A32" s="1">
        <v>30</v>
      </c>
      <c r="B32" s="1">
        <v>2</v>
      </c>
      <c r="C32" s="1">
        <v>1</v>
      </c>
      <c r="D32" t="s">
        <v>238</v>
      </c>
      <c r="E32" t="s">
        <v>341</v>
      </c>
    </row>
    <row r="33" spans="1:5" ht="15">
      <c r="A33" s="1">
        <v>31</v>
      </c>
      <c r="B33" s="1">
        <v>2</v>
      </c>
      <c r="C33" s="1">
        <v>1</v>
      </c>
      <c r="D33" t="s">
        <v>71</v>
      </c>
      <c r="E33" t="s">
        <v>342</v>
      </c>
    </row>
    <row r="34" spans="1:5" ht="15">
      <c r="A34" s="1">
        <v>32</v>
      </c>
      <c r="B34" s="1">
        <v>2</v>
      </c>
      <c r="C34" s="1">
        <v>1</v>
      </c>
      <c r="D34" t="s">
        <v>273</v>
      </c>
      <c r="E34" t="s">
        <v>343</v>
      </c>
    </row>
    <row r="35" spans="1:5" ht="15">
      <c r="A35" s="1">
        <v>33</v>
      </c>
      <c r="B35" s="1">
        <v>2</v>
      </c>
      <c r="C35" s="1">
        <v>1</v>
      </c>
      <c r="D35" t="s">
        <v>28</v>
      </c>
      <c r="E35" t="s">
        <v>344</v>
      </c>
    </row>
    <row r="36" spans="1:5" ht="15">
      <c r="A36" s="1">
        <v>34</v>
      </c>
      <c r="B36" s="1">
        <v>2</v>
      </c>
      <c r="C36" s="1">
        <v>1</v>
      </c>
      <c r="D36" t="s">
        <v>86</v>
      </c>
      <c r="E36" t="s">
        <v>345</v>
      </c>
    </row>
    <row r="37" spans="1:5" ht="15">
      <c r="A37" s="1">
        <v>35</v>
      </c>
      <c r="B37" s="1">
        <v>2</v>
      </c>
      <c r="C37" s="1">
        <v>1</v>
      </c>
      <c r="D37" t="s">
        <v>274</v>
      </c>
      <c r="E37" t="s">
        <v>346</v>
      </c>
    </row>
    <row r="38" spans="1:5" ht="15">
      <c r="A38" s="1">
        <v>36</v>
      </c>
      <c r="B38" s="1">
        <v>2</v>
      </c>
      <c r="C38" s="1">
        <v>1</v>
      </c>
      <c r="D38" t="s">
        <v>213</v>
      </c>
      <c r="E38" t="s">
        <v>347</v>
      </c>
    </row>
    <row r="39" spans="1:5" ht="15">
      <c r="A39" s="1">
        <v>37</v>
      </c>
      <c r="B39" s="1">
        <v>2</v>
      </c>
      <c r="C39" s="1">
        <v>1</v>
      </c>
      <c r="D39" t="s">
        <v>112</v>
      </c>
      <c r="E39" t="s">
        <v>348</v>
      </c>
    </row>
    <row r="40" spans="1:5" ht="15">
      <c r="A40" s="1">
        <v>38</v>
      </c>
      <c r="B40" s="1">
        <v>2</v>
      </c>
      <c r="C40" s="1">
        <v>1</v>
      </c>
      <c r="D40" t="s">
        <v>133</v>
      </c>
      <c r="E40" t="s">
        <v>349</v>
      </c>
    </row>
    <row r="41" spans="1:5" ht="15">
      <c r="A41" s="1">
        <v>39</v>
      </c>
      <c r="B41" s="1">
        <v>2</v>
      </c>
      <c r="C41" s="1">
        <v>1</v>
      </c>
      <c r="D41" t="s">
        <v>275</v>
      </c>
      <c r="E41" t="s">
        <v>350</v>
      </c>
    </row>
    <row r="42" spans="1:5" ht="15">
      <c r="A42" s="1">
        <v>40</v>
      </c>
      <c r="B42" s="1">
        <v>2</v>
      </c>
      <c r="C42" s="1">
        <v>1</v>
      </c>
      <c r="D42" t="s">
        <v>37</v>
      </c>
      <c r="E42" t="s">
        <v>351</v>
      </c>
    </row>
    <row r="43" spans="1:5" ht="15">
      <c r="A43" s="1">
        <v>41</v>
      </c>
      <c r="B43" s="1">
        <v>3</v>
      </c>
      <c r="C43" s="1">
        <v>1</v>
      </c>
      <c r="D43" t="s">
        <v>163</v>
      </c>
      <c r="E43" t="s">
        <v>352</v>
      </c>
    </row>
    <row r="44" spans="1:5" ht="15">
      <c r="A44" s="1">
        <v>42</v>
      </c>
      <c r="B44" s="1">
        <v>3</v>
      </c>
      <c r="C44" s="1">
        <v>1</v>
      </c>
      <c r="D44" t="s">
        <v>276</v>
      </c>
      <c r="E44" t="s">
        <v>353</v>
      </c>
    </row>
    <row r="45" spans="1:5" ht="15">
      <c r="A45" s="1">
        <v>43</v>
      </c>
      <c r="B45" s="1">
        <v>3</v>
      </c>
      <c r="C45" s="1">
        <v>1</v>
      </c>
      <c r="D45" t="s">
        <v>277</v>
      </c>
      <c r="E45" t="s">
        <v>354</v>
      </c>
    </row>
    <row r="46" spans="1:5" ht="15">
      <c r="A46" s="1">
        <v>44</v>
      </c>
      <c r="B46" s="1">
        <v>3</v>
      </c>
      <c r="C46" s="1">
        <v>1</v>
      </c>
      <c r="D46" t="s">
        <v>278</v>
      </c>
      <c r="E46" t="s">
        <v>355</v>
      </c>
    </row>
    <row r="47" spans="1:5" ht="15">
      <c r="A47" s="1">
        <v>45</v>
      </c>
      <c r="B47" s="1">
        <v>3</v>
      </c>
      <c r="C47" s="1">
        <v>1</v>
      </c>
      <c r="D47" t="s">
        <v>279</v>
      </c>
      <c r="E47" t="s">
        <v>356</v>
      </c>
    </row>
    <row r="48" spans="1:5" ht="15">
      <c r="A48" s="1">
        <v>46</v>
      </c>
      <c r="B48" s="1">
        <v>3</v>
      </c>
      <c r="C48" s="1">
        <v>1</v>
      </c>
      <c r="D48" t="s">
        <v>280</v>
      </c>
      <c r="E48" t="s">
        <v>357</v>
      </c>
    </row>
    <row r="49" spans="1:5" ht="15">
      <c r="A49" s="1">
        <v>47</v>
      </c>
      <c r="B49" s="1">
        <v>3</v>
      </c>
      <c r="C49" s="1">
        <v>1</v>
      </c>
      <c r="D49" t="s">
        <v>281</v>
      </c>
      <c r="E49" t="s">
        <v>358</v>
      </c>
    </row>
    <row r="50" spans="1:5" ht="15">
      <c r="A50" s="1">
        <v>48</v>
      </c>
      <c r="B50" s="1">
        <v>3</v>
      </c>
      <c r="C50" s="1">
        <v>1</v>
      </c>
      <c r="D50" t="s">
        <v>282</v>
      </c>
      <c r="E50" t="s">
        <v>359</v>
      </c>
    </row>
    <row r="51" spans="1:5" ht="15">
      <c r="A51" s="1">
        <v>49</v>
      </c>
      <c r="B51" s="1">
        <v>3</v>
      </c>
      <c r="C51" s="1">
        <v>1</v>
      </c>
      <c r="D51" t="s">
        <v>143</v>
      </c>
      <c r="E51" t="s">
        <v>360</v>
      </c>
    </row>
    <row r="52" spans="1:5" ht="15">
      <c r="A52" s="1">
        <v>50</v>
      </c>
      <c r="B52" s="1">
        <v>3</v>
      </c>
      <c r="C52" s="1">
        <v>1</v>
      </c>
      <c r="D52" t="s">
        <v>283</v>
      </c>
      <c r="E52" t="s">
        <v>361</v>
      </c>
    </row>
    <row r="53" spans="1:5" ht="15">
      <c r="A53" s="1">
        <v>51</v>
      </c>
      <c r="B53" s="1">
        <v>3</v>
      </c>
      <c r="C53" s="1">
        <v>1</v>
      </c>
      <c r="D53" t="s">
        <v>95</v>
      </c>
      <c r="E53" t="s">
        <v>362</v>
      </c>
    </row>
    <row r="54" spans="1:5" ht="15">
      <c r="A54" s="1">
        <v>52</v>
      </c>
      <c r="B54" s="1">
        <v>3</v>
      </c>
      <c r="C54" s="1">
        <v>1</v>
      </c>
      <c r="D54" t="s">
        <v>247</v>
      </c>
      <c r="E54" t="s">
        <v>363</v>
      </c>
    </row>
    <row r="55" spans="1:5" ht="15">
      <c r="A55" s="1">
        <v>53</v>
      </c>
      <c r="B55" s="1">
        <v>3</v>
      </c>
      <c r="C55" s="1">
        <v>1</v>
      </c>
      <c r="D55" t="s">
        <v>64</v>
      </c>
      <c r="E55" t="s">
        <v>364</v>
      </c>
    </row>
    <row r="56" spans="1:5" ht="15">
      <c r="A56" s="1">
        <v>54</v>
      </c>
      <c r="B56" s="1">
        <v>3</v>
      </c>
      <c r="C56" s="1">
        <v>1</v>
      </c>
      <c r="D56" t="s">
        <v>284</v>
      </c>
      <c r="E56" t="s">
        <v>365</v>
      </c>
    </row>
    <row r="57" spans="1:5" ht="15">
      <c r="A57" s="1">
        <v>55</v>
      </c>
      <c r="B57" s="1">
        <v>3</v>
      </c>
      <c r="C57" s="1">
        <v>1</v>
      </c>
      <c r="D57" t="s">
        <v>285</v>
      </c>
      <c r="E57" t="s">
        <v>366</v>
      </c>
    </row>
    <row r="58" spans="1:5" ht="15">
      <c r="A58" s="1">
        <v>56</v>
      </c>
      <c r="B58" s="1">
        <v>3</v>
      </c>
      <c r="C58" s="1">
        <v>1</v>
      </c>
      <c r="D58" t="s">
        <v>286</v>
      </c>
      <c r="E58" t="s">
        <v>367</v>
      </c>
    </row>
    <row r="59" spans="1:5" ht="15">
      <c r="A59" s="1">
        <v>57</v>
      </c>
      <c r="B59" s="1">
        <v>3</v>
      </c>
      <c r="C59" s="1">
        <v>1</v>
      </c>
      <c r="D59" t="s">
        <v>117</v>
      </c>
      <c r="E59" t="s">
        <v>368</v>
      </c>
    </row>
    <row r="60" spans="1:5" ht="15">
      <c r="A60" s="1">
        <v>58</v>
      </c>
      <c r="B60" s="1">
        <v>3</v>
      </c>
      <c r="C60" s="1">
        <v>1</v>
      </c>
      <c r="D60" t="s">
        <v>287</v>
      </c>
      <c r="E60" t="s">
        <v>369</v>
      </c>
    </row>
    <row r="61" spans="1:5" ht="15">
      <c r="A61" s="15">
        <v>59</v>
      </c>
      <c r="B61" s="15">
        <v>2</v>
      </c>
      <c r="C61" s="15">
        <v>1</v>
      </c>
      <c r="D61" s="4" t="s">
        <v>508</v>
      </c>
      <c r="E61" s="4" t="s">
        <v>508</v>
      </c>
    </row>
  </sheetData>
  <sheetProtection/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60">
      <selection activeCell="C71" sqref="C71"/>
    </sheetView>
  </sheetViews>
  <sheetFormatPr defaultColWidth="9.140625" defaultRowHeight="15" outlineLevelCol="1"/>
  <cols>
    <col min="1" max="1" width="7.7109375" style="1" customWidth="1"/>
    <col min="2" max="2" width="4.00390625" style="0" customWidth="1" outlineLevel="1"/>
    <col min="3" max="3" width="21.7109375" style="0" bestFit="1" customWidth="1"/>
    <col min="4" max="4" width="5.57421875" style="1" bestFit="1" customWidth="1"/>
    <col min="5" max="5" width="19.28125" style="0" bestFit="1" customWidth="1"/>
    <col min="6" max="6" width="26.7109375" style="0" customWidth="1"/>
  </cols>
  <sheetData>
    <row r="1" spans="1:8" ht="22.5">
      <c r="A1" s="64" t="s">
        <v>373</v>
      </c>
      <c r="B1" s="64"/>
      <c r="C1" s="64"/>
      <c r="D1" s="64"/>
      <c r="E1" s="64"/>
      <c r="F1" s="64"/>
      <c r="G1" s="6"/>
      <c r="H1" s="6"/>
    </row>
    <row r="2" spans="1:8" ht="15">
      <c r="A2" s="65" t="s">
        <v>398</v>
      </c>
      <c r="B2" s="65"/>
      <c r="C2" s="65"/>
      <c r="D2" s="65"/>
      <c r="E2" s="65"/>
      <c r="F2" s="65"/>
      <c r="G2" s="12"/>
      <c r="H2" s="12"/>
    </row>
    <row r="3" spans="1:8" ht="15">
      <c r="A3" s="65" t="s">
        <v>375</v>
      </c>
      <c r="B3" s="65"/>
      <c r="C3" s="65"/>
      <c r="D3" s="65"/>
      <c r="E3" s="65"/>
      <c r="F3" s="65"/>
      <c r="G3" s="13"/>
      <c r="H3" s="13"/>
    </row>
    <row r="4" ht="15">
      <c r="A4" s="9"/>
    </row>
    <row r="5" spans="1:6" ht="15.75">
      <c r="A5" s="11" t="s">
        <v>374</v>
      </c>
      <c r="F5" s="8" t="s">
        <v>376</v>
      </c>
    </row>
    <row r="6" ht="15">
      <c r="A6" s="11" t="s">
        <v>399</v>
      </c>
    </row>
    <row r="7" ht="15.75">
      <c r="A7" s="7"/>
    </row>
    <row r="8" spans="1:6" ht="20.25" thickBot="1">
      <c r="A8" s="66" t="s">
        <v>297</v>
      </c>
      <c r="B8" s="66"/>
      <c r="C8" s="66"/>
      <c r="D8" s="66"/>
      <c r="E8" s="66"/>
      <c r="F8" s="66"/>
    </row>
    <row r="9" spans="1:6" ht="30" customHeight="1" thickTop="1">
      <c r="A9" s="20">
        <v>1</v>
      </c>
      <c r="B9" s="21">
        <v>14</v>
      </c>
      <c r="C9" s="21" t="str">
        <f>VLOOKUP(B9,Заявки!$A$2:$O$155,6,FALSE)</f>
        <v>Бакаева Наталья</v>
      </c>
      <c r="D9" s="20">
        <f>VLOOKUP(B9,Заявки!$A$2:$O$155,7,FALSE)</f>
        <v>1973</v>
      </c>
      <c r="E9" s="21" t="str">
        <f>VLOOKUP(B9,Заявки!$A$2:$O$155,3,FALSE)</f>
        <v>Шатура</v>
      </c>
      <c r="F9" s="2"/>
    </row>
    <row r="10" spans="1:6" ht="30" customHeight="1">
      <c r="A10" s="20">
        <v>2</v>
      </c>
      <c r="B10" s="21">
        <v>11</v>
      </c>
      <c r="C10" s="21" t="str">
        <f>VLOOKUP(B10,Заявки!$A$2:$O$155,6,FALSE)</f>
        <v>Майорова Оксана</v>
      </c>
      <c r="D10" s="20">
        <f>VLOOKUP(B10,Заявки!$A$2:$O$155,7,FALSE)</f>
        <v>1974</v>
      </c>
      <c r="E10" s="21" t="str">
        <f>VLOOKUP(B10,Заявки!$A$2:$O$155,3,FALSE)</f>
        <v>Домодедово</v>
      </c>
      <c r="F10" s="2"/>
    </row>
    <row r="11" spans="1:6" ht="30" customHeight="1">
      <c r="A11" s="20">
        <v>3</v>
      </c>
      <c r="B11" s="21">
        <v>108</v>
      </c>
      <c r="C11" s="21" t="str">
        <f>VLOOKUP(B11,Заявки!$A$2:$O$155,6,FALSE)</f>
        <v>Кислухина Валентина</v>
      </c>
      <c r="D11" s="20">
        <f>VLOOKUP(B11,Заявки!$A$2:$O$155,7,FALSE)</f>
        <v>1974</v>
      </c>
      <c r="E11" s="21" t="str">
        <f>VLOOKUP(B11,Заявки!$A$2:$O$155,3,FALSE)</f>
        <v>КФК-4 УФСКН</v>
      </c>
      <c r="F11" s="2"/>
    </row>
    <row r="12" spans="1:6" ht="30" customHeight="1">
      <c r="A12" s="20">
        <v>4</v>
      </c>
      <c r="B12" s="21">
        <v>134</v>
      </c>
      <c r="C12" s="21" t="str">
        <f>VLOOKUP(B12,Заявки!$A$2:$O$155,6,FALSE)</f>
        <v>Комракова Людмила</v>
      </c>
      <c r="D12" s="20">
        <f>VLOOKUP(B12,Заявки!$A$2:$O$155,7,FALSE)</f>
        <v>1975</v>
      </c>
      <c r="E12" s="21" t="str">
        <f>VLOOKUP(B12,Заявки!$A$2:$O$155,3,FALSE)</f>
        <v>КФК-1</v>
      </c>
      <c r="F12" s="2"/>
    </row>
    <row r="13" spans="1:6" ht="30" customHeight="1">
      <c r="A13" s="20">
        <v>5</v>
      </c>
      <c r="B13" s="21">
        <v>164</v>
      </c>
      <c r="C13" s="21" t="str">
        <f>VLOOKUP(B13,Заявки!$A$2:$O$155,6,FALSE)</f>
        <v>Гриценко Елена</v>
      </c>
      <c r="D13" s="20">
        <f>VLOOKUP(B13,Заявки!$A$2:$O$155,7,FALSE)</f>
        <v>1978</v>
      </c>
      <c r="E13" s="21" t="str">
        <f>VLOOKUP(B13,Заявки!$A$2:$O$155,3,FALSE)</f>
        <v>Коломна</v>
      </c>
      <c r="F13" s="2"/>
    </row>
    <row r="14" spans="1:6" ht="30" customHeight="1">
      <c r="A14" s="20">
        <v>6</v>
      </c>
      <c r="B14" s="21">
        <v>191</v>
      </c>
      <c r="C14" s="21" t="str">
        <f>VLOOKUP(B14,Заявки!$A$2:$O$155,6,FALSE)</f>
        <v>Алексеева Анна</v>
      </c>
      <c r="D14" s="20">
        <f>VLOOKUP(B14,Заявки!$A$2:$O$155,7,FALSE)</f>
        <v>1979</v>
      </c>
      <c r="E14" s="21" t="str">
        <f>VLOOKUP(B14,Заявки!$A$2:$O$155,3,FALSE)</f>
        <v>Дмитров</v>
      </c>
      <c r="F14" s="2"/>
    </row>
    <row r="15" spans="1:6" ht="30" customHeight="1">
      <c r="A15" s="20">
        <v>7</v>
      </c>
      <c r="B15" s="21">
        <v>21</v>
      </c>
      <c r="C15" s="21" t="str">
        <f>VLOOKUP(B15,Заявки!$A$2:$O$155,6,FALSE)</f>
        <v>Зайцева Людмила</v>
      </c>
      <c r="D15" s="20">
        <f>VLOOKUP(B15,Заявки!$A$2:$O$155,7,FALSE)</f>
        <v>1980</v>
      </c>
      <c r="E15" s="21" t="str">
        <f>VLOOKUP(B15,Заявки!$A$2:$O$155,3,FALSE)</f>
        <v>Пушкино</v>
      </c>
      <c r="F15" s="2"/>
    </row>
    <row r="16" spans="1:6" ht="30" customHeight="1">
      <c r="A16" s="20">
        <v>8</v>
      </c>
      <c r="B16" s="21">
        <v>148</v>
      </c>
      <c r="C16" s="21" t="str">
        <f>VLOOKUP(B16,Заявки!$A$2:$O$155,6,FALSE)</f>
        <v>Чернова Любовь</v>
      </c>
      <c r="D16" s="20">
        <f>VLOOKUP(B16,Заявки!$A$2:$O$155,7,FALSE)</f>
        <v>1981</v>
      </c>
      <c r="E16" s="21" t="str">
        <f>VLOOKUP(B16,Заявки!$A$2:$O$155,3,FALSE)</f>
        <v>Волоколамск</v>
      </c>
      <c r="F16" s="2"/>
    </row>
    <row r="17" spans="1:6" ht="20.25" thickBot="1">
      <c r="A17" s="63" t="s">
        <v>298</v>
      </c>
      <c r="B17" s="63"/>
      <c r="C17" s="63"/>
      <c r="D17" s="63"/>
      <c r="E17" s="63"/>
      <c r="F17" s="17"/>
    </row>
    <row r="18" spans="1:6" s="22" customFormat="1" ht="30" customHeight="1" thickTop="1">
      <c r="A18" s="20">
        <v>1</v>
      </c>
      <c r="B18" s="21">
        <v>27</v>
      </c>
      <c r="C18" s="21" t="str">
        <f>VLOOKUP(B18,Заявки!$A$2:$O$155,6,FALSE)</f>
        <v>Астахова Анна</v>
      </c>
      <c r="D18" s="20">
        <f>VLOOKUP(B18,Заявки!$A$2:$O$155,7,FALSE)</f>
        <v>1987</v>
      </c>
      <c r="E18" s="21" t="str">
        <f>VLOOKUP(B18,Заявки!$A$2:$O$155,3,FALSE)</f>
        <v>Красногорск</v>
      </c>
      <c r="F18" s="21"/>
    </row>
    <row r="19" spans="1:6" s="22" customFormat="1" ht="30" customHeight="1">
      <c r="A19" s="20">
        <v>2</v>
      </c>
      <c r="B19" s="21">
        <v>30</v>
      </c>
      <c r="C19" s="21" t="str">
        <f>VLOOKUP(B19,Заявки!$A$2:$O$155,6,FALSE)</f>
        <v>Кузнецова Елена</v>
      </c>
      <c r="D19" s="20">
        <f>VLOOKUP(B19,Заявки!$A$2:$O$155,7,FALSE)</f>
        <v>1987</v>
      </c>
      <c r="E19" s="21" t="str">
        <f>VLOOKUP(B19,Заявки!$A$2:$O$155,3,FALSE)</f>
        <v>КФК-1</v>
      </c>
      <c r="F19" s="21"/>
    </row>
    <row r="20" spans="1:6" s="22" customFormat="1" ht="30" customHeight="1">
      <c r="A20" s="20">
        <v>3</v>
      </c>
      <c r="B20" s="21">
        <v>188</v>
      </c>
      <c r="C20" s="21" t="str">
        <f>VLOOKUP(B20,Заявки!$A$2:$O$155,6,FALSE)</f>
        <v>Титор Ольга</v>
      </c>
      <c r="D20" s="20">
        <f>VLOOKUP(B20,Заявки!$A$2:$O$155,7,FALSE)</f>
        <v>1987</v>
      </c>
      <c r="E20" s="21" t="str">
        <f>VLOOKUP(B20,Заявки!$A$2:$O$155,3,FALSE)</f>
        <v>П.-Посад</v>
      </c>
      <c r="F20" s="21"/>
    </row>
    <row r="21" spans="1:6" s="22" customFormat="1" ht="30" customHeight="1">
      <c r="A21" s="20">
        <v>4</v>
      </c>
      <c r="B21" s="21">
        <v>204</v>
      </c>
      <c r="C21" s="21" t="str">
        <f>VLOOKUP(B21,Заявки!$A$2:$O$155,6,FALSE)</f>
        <v>Долгина Екатерина</v>
      </c>
      <c r="D21" s="20">
        <f>VLOOKUP(B21,Заявки!$A$2:$O$155,7,FALSE)</f>
        <v>1987</v>
      </c>
      <c r="E21" s="21" t="str">
        <f>VLOOKUP(B21,Заявки!$A$2:$O$155,3,FALSE)</f>
        <v>Жуковский</v>
      </c>
      <c r="F21" s="21"/>
    </row>
    <row r="22" spans="1:6" s="22" customFormat="1" ht="30" customHeight="1">
      <c r="A22" s="20">
        <v>5</v>
      </c>
      <c r="B22" s="21">
        <v>33</v>
      </c>
      <c r="C22" s="21" t="str">
        <f>VLOOKUP(B22,Заявки!$A$2:$O$155,6,FALSE)</f>
        <v>Шаметова Любовь</v>
      </c>
      <c r="D22" s="20">
        <f>VLOOKUP(B22,Заявки!$A$2:$O$155,7,FALSE)</f>
        <v>1988</v>
      </c>
      <c r="E22" s="21" t="str">
        <f>VLOOKUP(B22,Заявки!$A$2:$O$155,3,FALSE)</f>
        <v>Наро-Фоминск</v>
      </c>
      <c r="F22" s="21"/>
    </row>
    <row r="23" spans="1:6" s="22" customFormat="1" ht="30" customHeight="1">
      <c r="A23" s="20">
        <v>6</v>
      </c>
      <c r="B23" s="21">
        <v>105</v>
      </c>
      <c r="C23" s="21" t="str">
        <f>VLOOKUP(B23,Заявки!$A$2:$O$155,6,FALSE)</f>
        <v>Колганова Светлана</v>
      </c>
      <c r="D23" s="20">
        <f>VLOOKUP(B23,Заявки!$A$2:$O$155,7,FALSE)</f>
        <v>1988</v>
      </c>
      <c r="E23" s="21" t="str">
        <f>VLOOKUP(B23,Заявки!$A$2:$O$155,3,FALSE)</f>
        <v>Руза</v>
      </c>
      <c r="F23" s="21"/>
    </row>
    <row r="24" spans="1:6" s="22" customFormat="1" ht="30" customHeight="1">
      <c r="A24" s="20">
        <v>7</v>
      </c>
      <c r="B24" s="21">
        <v>153</v>
      </c>
      <c r="C24" s="21" t="str">
        <f>VLOOKUP(B24,Заявки!$A$2:$O$155,6,FALSE)</f>
        <v>Исаева Анна</v>
      </c>
      <c r="D24" s="20">
        <f>VLOOKUP(B24,Заявки!$A$2:$O$155,7,FALSE)</f>
        <v>1988</v>
      </c>
      <c r="E24" s="21" t="str">
        <f>VLOOKUP(B24,Заявки!$A$2:$O$155,3,FALSE)</f>
        <v>Орехово-Зуево</v>
      </c>
      <c r="F24" s="21"/>
    </row>
    <row r="25" spans="1:6" s="22" customFormat="1" ht="30" customHeight="1">
      <c r="A25" s="20">
        <v>8</v>
      </c>
      <c r="B25" s="21">
        <v>161</v>
      </c>
      <c r="C25" s="21" t="str">
        <f>VLOOKUP(B25,Заявки!$A$2:$O$155,6,FALSE)</f>
        <v>Барановская Юлия</v>
      </c>
      <c r="D25" s="20">
        <f>VLOOKUP(B25,Заявки!$A$2:$O$155,7,FALSE)</f>
        <v>1986</v>
      </c>
      <c r="E25" s="21" t="str">
        <f>VLOOKUP(B25,Заявки!$A$2:$O$155,3,FALSE)</f>
        <v>Одинцово</v>
      </c>
      <c r="F25" s="21"/>
    </row>
    <row r="26" spans="1:6" ht="20.25" thickBot="1">
      <c r="A26" s="63" t="s">
        <v>299</v>
      </c>
      <c r="B26" s="63"/>
      <c r="C26" s="63"/>
      <c r="D26" s="63"/>
      <c r="E26" s="63"/>
      <c r="F26" s="17"/>
    </row>
    <row r="27" ht="15.75" thickTop="1">
      <c r="A27" s="14">
        <v>1</v>
      </c>
    </row>
    <row r="28" ht="15">
      <c r="A28" s="14">
        <v>2</v>
      </c>
    </row>
    <row r="29" spans="1:6" s="22" customFormat="1" ht="30" customHeight="1">
      <c r="A29" s="20">
        <v>3</v>
      </c>
      <c r="B29" s="21">
        <v>210</v>
      </c>
      <c r="C29" s="21" t="str">
        <f>VLOOKUP(B29,Заявки!$A$2:$O$155,6,FALSE)</f>
        <v>Артюшкина Татьяна</v>
      </c>
      <c r="D29" s="20">
        <f>VLOOKUP(B29,Заявки!$A$2:$O$155,7,FALSE)</f>
        <v>1999</v>
      </c>
      <c r="E29" s="21" t="str">
        <f>VLOOKUP(B29,Заявки!$A$2:$O$155,3,FALSE)</f>
        <v>Химки</v>
      </c>
      <c r="F29" s="21"/>
    </row>
    <row r="30" spans="1:6" s="22" customFormat="1" ht="30" customHeight="1">
      <c r="A30" s="20">
        <v>4</v>
      </c>
      <c r="B30" s="21">
        <v>6</v>
      </c>
      <c r="C30" s="21" t="str">
        <f>VLOOKUP(B30,Заявки!$A$2:$O$155,6,FALSE)</f>
        <v>Харитонова Виктория</v>
      </c>
      <c r="D30" s="20">
        <f>VLOOKUP(B30,Заявки!$A$2:$O$155,7,FALSE)</f>
        <v>2000</v>
      </c>
      <c r="E30" s="21" t="str">
        <f>VLOOKUP(B30,Заявки!$A$2:$O$155,3,FALSE)</f>
        <v>Динамо МО</v>
      </c>
      <c r="F30" s="21"/>
    </row>
    <row r="31" spans="1:6" s="22" customFormat="1" ht="30" customHeight="1">
      <c r="A31" s="20">
        <v>5</v>
      </c>
      <c r="B31" s="21">
        <v>3</v>
      </c>
      <c r="C31" s="21" t="str">
        <f>VLOOKUP(B31,Заявки!$A$2:$O$155,6,FALSE)</f>
        <v>Панкратова Яна</v>
      </c>
      <c r="D31" s="20">
        <f>VLOOKUP(B31,Заявки!$A$2:$O$155,7,FALSE)</f>
        <v>2001</v>
      </c>
      <c r="E31" s="21" t="str">
        <f>VLOOKUP(B31,Заявки!$A$2:$O$155,3,FALSE)</f>
        <v>Динамо МО</v>
      </c>
      <c r="F31" s="21"/>
    </row>
    <row r="32" spans="1:6" s="22" customFormat="1" ht="30" customHeight="1">
      <c r="A32" s="20">
        <v>6</v>
      </c>
      <c r="B32" s="21">
        <v>7</v>
      </c>
      <c r="C32" s="21" t="str">
        <f>VLOOKUP(B32,Заявки!$A$2:$O$155,6,FALSE)</f>
        <v>Маслова Анастасия</v>
      </c>
      <c r="D32" s="20">
        <f>VLOOKUP(B32,Заявки!$A$2:$O$155,7,FALSE)</f>
        <v>2003</v>
      </c>
      <c r="E32" s="21" t="str">
        <f>VLOOKUP(B32,Заявки!$A$2:$O$155,3,FALSE)</f>
        <v>Динамо МО</v>
      </c>
      <c r="F32" s="21"/>
    </row>
    <row r="33" spans="1:5" ht="15">
      <c r="A33" s="14">
        <v>7</v>
      </c>
      <c r="B33" s="4"/>
      <c r="C33" s="4"/>
      <c r="D33" s="15"/>
      <c r="E33" s="4"/>
    </row>
    <row r="34" spans="1:5" ht="15">
      <c r="A34" s="14">
        <v>8</v>
      </c>
      <c r="B34" s="4"/>
      <c r="C34" s="4"/>
      <c r="D34" s="15"/>
      <c r="E34" s="4"/>
    </row>
    <row r="35" spans="1:6" ht="20.25" thickBot="1">
      <c r="A35" s="63" t="s">
        <v>300</v>
      </c>
      <c r="B35" s="63"/>
      <c r="C35" s="63"/>
      <c r="D35" s="63"/>
      <c r="E35" s="63"/>
      <c r="F35" s="17"/>
    </row>
    <row r="36" spans="1:6" s="22" customFormat="1" ht="30" customHeight="1" thickTop="1">
      <c r="A36" s="20">
        <v>1</v>
      </c>
      <c r="B36" s="21">
        <v>131</v>
      </c>
      <c r="C36" s="21" t="str">
        <f>VLOOKUP(B36,Заявки!$A$2:$O$155,6,FALSE)</f>
        <v>Ерохина Ольга</v>
      </c>
      <c r="D36" s="20">
        <f>VLOOKUP(B36,Заявки!$A$2:$O$155,7,FALSE)</f>
        <v>1989</v>
      </c>
      <c r="E36" s="21" t="str">
        <f>VLOOKUP(B36,Заявки!$A$2:$O$155,3,FALSE)</f>
        <v>Протвино</v>
      </c>
      <c r="F36" s="21"/>
    </row>
    <row r="37" spans="1:6" s="22" customFormat="1" ht="30" customHeight="1">
      <c r="A37" s="20">
        <v>2</v>
      </c>
      <c r="B37" s="21">
        <v>156</v>
      </c>
      <c r="C37" s="21" t="str">
        <f>VLOOKUP(B37,Заявки!$A$2:$O$155,6,FALSE)</f>
        <v>Провина Мария</v>
      </c>
      <c r="D37" s="20">
        <f>VLOOKUP(B37,Заявки!$A$2:$O$155,7,FALSE)</f>
        <v>1989</v>
      </c>
      <c r="E37" s="21" t="str">
        <f>VLOOKUP(B37,Заявки!$A$2:$O$155,3,FALSE)</f>
        <v>Клин</v>
      </c>
      <c r="F37" s="21"/>
    </row>
    <row r="38" spans="1:6" s="22" customFormat="1" ht="30" customHeight="1">
      <c r="A38" s="20">
        <v>3</v>
      </c>
      <c r="B38" s="21">
        <v>201</v>
      </c>
      <c r="C38" s="21" t="str">
        <f>VLOOKUP(B38,Заявки!$A$2:$O$155,6,FALSE)</f>
        <v>Игошева Анастасия</v>
      </c>
      <c r="D38" s="20">
        <f>VLOOKUP(B38,Заявки!$A$2:$O$155,7,FALSE)</f>
        <v>1989</v>
      </c>
      <c r="E38" s="21" t="str">
        <f>VLOOKUP(B38,Заявки!$A$2:$O$155,3,FALSE)</f>
        <v>Истра</v>
      </c>
      <c r="F38" s="21"/>
    </row>
    <row r="39" spans="1:6" s="22" customFormat="1" ht="30" customHeight="1">
      <c r="A39" s="20">
        <v>4</v>
      </c>
      <c r="B39" s="21">
        <v>197</v>
      </c>
      <c r="C39" s="21" t="str">
        <f>VLOOKUP(B39,Заявки!$A$2:$O$155,6,FALSE)</f>
        <v>Мареева Анастасия</v>
      </c>
      <c r="D39" s="20">
        <f>VLOOKUP(B39,Заявки!$A$2:$O$155,7,FALSE)</f>
        <v>1992</v>
      </c>
      <c r="E39" s="21" t="str">
        <f>VLOOKUP(B39,Заявки!$A$2:$O$155,3,FALSE)</f>
        <v>КФК-10 МОФ</v>
      </c>
      <c r="F39" s="21"/>
    </row>
    <row r="40" spans="1:6" s="22" customFormat="1" ht="30" customHeight="1">
      <c r="A40" s="20">
        <v>5</v>
      </c>
      <c r="B40" s="21">
        <v>198</v>
      </c>
      <c r="C40" s="21" t="str">
        <f>VLOOKUP(B40,Заявки!$A$2:$O$155,6,FALSE)</f>
        <v>Шанина Анастасия</v>
      </c>
      <c r="D40" s="20">
        <f>VLOOKUP(B40,Заявки!$A$2:$O$155,7,FALSE)</f>
        <v>1992</v>
      </c>
      <c r="E40" s="21" t="str">
        <f>VLOOKUP(B40,Заявки!$A$2:$O$155,3,FALSE)</f>
        <v>КФК-10 МОФ</v>
      </c>
      <c r="F40" s="21"/>
    </row>
    <row r="41" spans="1:6" s="22" customFormat="1" ht="30" customHeight="1">
      <c r="A41" s="20">
        <v>6</v>
      </c>
      <c r="B41" s="21">
        <v>194</v>
      </c>
      <c r="C41" s="21" t="str">
        <f>VLOOKUP(B41,Заявки!$A$2:$O$155,6,FALSE)</f>
        <v>Пронина Полина</v>
      </c>
      <c r="D41" s="20">
        <f>VLOOKUP(B41,Заявки!$A$2:$O$155,7,FALSE)</f>
        <v>1993</v>
      </c>
      <c r="E41" s="21" t="str">
        <f>VLOOKUP(B41,Заявки!$A$2:$O$155,3,FALSE)</f>
        <v>КФК-5 (ОСН)</v>
      </c>
      <c r="F41" s="21"/>
    </row>
    <row r="42" spans="1:6" s="22" customFormat="1" ht="30" customHeight="1">
      <c r="A42" s="20">
        <v>7</v>
      </c>
      <c r="B42" s="21">
        <v>17</v>
      </c>
      <c r="C42" s="21" t="str">
        <f>VLOOKUP(B42,Заявки!$A$2:$O$155,6,FALSE)</f>
        <v>Одинцова Полина</v>
      </c>
      <c r="D42" s="20">
        <f>VLOOKUP(B42,Заявки!$A$2:$O$155,7,FALSE)</f>
        <v>1972</v>
      </c>
      <c r="E42" s="21" t="str">
        <f>VLOOKUP(B42,Заявки!$A$2:$O$155,3,FALSE)</f>
        <v>Мытищи</v>
      </c>
      <c r="F42" s="21"/>
    </row>
    <row r="43" spans="1:6" s="22" customFormat="1" ht="30" customHeight="1">
      <c r="A43" s="20">
        <v>8</v>
      </c>
      <c r="B43" s="21">
        <v>36</v>
      </c>
      <c r="C43" s="21" t="str">
        <f>VLOOKUP(B43,Заявки!$A$2:$O$155,6,FALSE)</f>
        <v>Ефременко Екатерина</v>
      </c>
      <c r="D43" s="20">
        <f>VLOOKUP(B43,Заявки!$A$2:$O$155,7,FALSE)</f>
        <v>1986</v>
      </c>
      <c r="E43" s="21" t="str">
        <f>VLOOKUP(B43,Заявки!$A$2:$O$155,3,FALSE)</f>
        <v>Электросталь</v>
      </c>
      <c r="F43" s="21"/>
    </row>
    <row r="44" spans="1:6" ht="20.25" thickBot="1">
      <c r="A44" s="63" t="s">
        <v>372</v>
      </c>
      <c r="B44" s="63"/>
      <c r="C44" s="63"/>
      <c r="D44" s="63"/>
      <c r="E44" s="63"/>
      <c r="F44" s="17"/>
    </row>
    <row r="45" spans="1:6" s="22" customFormat="1" ht="30" customHeight="1" thickTop="1">
      <c r="A45" s="20">
        <v>1</v>
      </c>
      <c r="B45" s="21">
        <v>167</v>
      </c>
      <c r="C45" s="21" t="str">
        <f>VLOOKUP(B45,Заявки!$A$2:$O$155,6,FALSE)</f>
        <v>Селиверстова Ольга</v>
      </c>
      <c r="D45" s="20">
        <f>VLOOKUP(B45,Заявки!$A$2:$O$155,7,FALSE)</f>
        <v>1986</v>
      </c>
      <c r="E45" s="21" t="str">
        <f>VLOOKUP(B45,Заявки!$A$2:$O$155,3,FALSE)</f>
        <v>Егорьевск</v>
      </c>
      <c r="F45" s="21"/>
    </row>
    <row r="46" spans="1:6" s="22" customFormat="1" ht="30" customHeight="1">
      <c r="A46" s="20">
        <v>2</v>
      </c>
      <c r="B46" s="21">
        <v>207</v>
      </c>
      <c r="C46" s="21" t="str">
        <f>VLOOKUP(B46,Заявки!$A$2:$O$155,6,FALSE)</f>
        <v>Варюта Евгения</v>
      </c>
      <c r="D46" s="20">
        <f>VLOOKUP(B46,Заявки!$A$2:$O$155,7,FALSE)</f>
        <v>1988</v>
      </c>
      <c r="E46" s="21" t="str">
        <f>VLOOKUP(B46,Заявки!$A$2:$O$155,3,FALSE)</f>
        <v>Химки</v>
      </c>
      <c r="F46" s="21"/>
    </row>
    <row r="47" spans="1:6" s="22" customFormat="1" ht="30" customHeight="1">
      <c r="A47" s="20">
        <v>3</v>
      </c>
      <c r="B47" s="23">
        <v>213</v>
      </c>
      <c r="C47" s="21" t="str">
        <f>VLOOKUP(B47,Заявки!$A$2:$O$155,6,FALSE)</f>
        <v>Кривова Светлана</v>
      </c>
      <c r="D47" s="20">
        <f>VLOOKUP(B47,Заявки!$A$2:$O$155,7,FALSE)</f>
        <v>1967</v>
      </c>
      <c r="E47" s="21" t="str">
        <f>VLOOKUP(B47,Заявки!$A$2:$O$155,3,FALSE)</f>
        <v>КФК-2</v>
      </c>
      <c r="F47" s="21"/>
    </row>
    <row r="48" spans="1:6" s="22" customFormat="1" ht="30" customHeight="1">
      <c r="A48" s="20">
        <v>4</v>
      </c>
      <c r="B48" s="23">
        <v>216</v>
      </c>
      <c r="C48" s="21" t="str">
        <f>VLOOKUP(B48,Заявки!$A$2:$O$155,6,FALSE)</f>
        <v>Сидорова Анна</v>
      </c>
      <c r="D48" s="20">
        <f>VLOOKUP(B48,Заявки!$A$2:$O$155,7,FALSE)</f>
        <v>1989</v>
      </c>
      <c r="E48" s="21" t="str">
        <f>VLOOKUP(B48,Заявки!$A$2:$O$155,3,FALSE)</f>
        <v>СП ДПС Юг</v>
      </c>
      <c r="F48" s="21"/>
    </row>
    <row r="49" spans="1:6" s="22" customFormat="1" ht="30" customHeight="1">
      <c r="A49" s="20">
        <v>5</v>
      </c>
      <c r="B49" s="24">
        <v>222</v>
      </c>
      <c r="C49" s="21" t="str">
        <f>VLOOKUP(B49,Заявки!$A$2:$O$155,6,FALSE)</f>
        <v>Новикова Елена</v>
      </c>
      <c r="D49" s="20">
        <f>VLOOKUP(B49,Заявки!$A$2:$O$155,7,FALSE)</f>
        <v>1968</v>
      </c>
      <c r="E49" s="21" t="str">
        <f>VLOOKUP(B49,Заявки!$A$2:$O$155,3,FALSE)</f>
        <v>Кашира</v>
      </c>
      <c r="F49" s="21"/>
    </row>
    <row r="50" spans="1:6" s="22" customFormat="1" ht="30" customHeight="1">
      <c r="A50" s="20">
        <v>6</v>
      </c>
      <c r="B50" s="24">
        <v>301</v>
      </c>
      <c r="C50" s="21" t="str">
        <f>VLOOKUP(B50,Заявки!$A$2:$O$155,6,FALSE)</f>
        <v>Алексеева Зинаида</v>
      </c>
      <c r="D50" s="20">
        <f>VLOOKUP(B50,Заявки!$A$2:$O$155,7,FALSE)</f>
        <v>1989</v>
      </c>
      <c r="E50" s="21" t="str">
        <f>VLOOKUP(B50,Заявки!$A$2:$O$155,3,FALSE)</f>
        <v>Воскресенск</v>
      </c>
      <c r="F50" s="21"/>
    </row>
    <row r="51" spans="1:6" s="22" customFormat="1" ht="30" customHeight="1">
      <c r="A51" s="20">
        <v>7</v>
      </c>
      <c r="B51" s="24">
        <v>306</v>
      </c>
      <c r="C51" s="21" t="str">
        <f>VLOOKUP(B51,Заявки!$A$2:$O$155,6,FALSE)</f>
        <v>Семёнова Оксана</v>
      </c>
      <c r="D51" s="20">
        <f>VLOOKUP(B51,Заявки!$A$2:$O$155,7,FALSE)</f>
        <v>1974</v>
      </c>
      <c r="E51" s="21" t="str">
        <f>VLOOKUP(B51,Заявки!$A$2:$O$155,3,FALSE)</f>
        <v>Зарайск</v>
      </c>
      <c r="F51" s="21"/>
    </row>
    <row r="52" spans="1:6" s="22" customFormat="1" ht="30" customHeight="1">
      <c r="A52" s="20">
        <v>8</v>
      </c>
      <c r="B52" s="24">
        <v>309</v>
      </c>
      <c r="C52" s="21" t="str">
        <f>VLOOKUP(B52,Заявки!$A$2:$O$155,6,FALSE)</f>
        <v>Шаронова Оксана</v>
      </c>
      <c r="D52" s="20">
        <f>VLOOKUP(B52,Заявки!$A$2:$O$155,7,FALSE)</f>
        <v>1975</v>
      </c>
      <c r="E52" s="21" t="str">
        <f>VLOOKUP(B52,Заявки!$A$2:$O$155,3,FALSE)</f>
        <v>Раменское</v>
      </c>
      <c r="F52" s="21"/>
    </row>
    <row r="53" spans="1:6" s="22" customFormat="1" ht="30" customHeight="1" thickBot="1">
      <c r="A53" s="63" t="s">
        <v>482</v>
      </c>
      <c r="B53" s="63"/>
      <c r="C53" s="63"/>
      <c r="D53" s="63"/>
      <c r="E53" s="63"/>
      <c r="F53" s="44"/>
    </row>
    <row r="54" spans="1:6" s="22" customFormat="1" ht="30" customHeight="1" thickTop="1">
      <c r="A54" s="20">
        <v>1</v>
      </c>
      <c r="B54" s="21">
        <v>312</v>
      </c>
      <c r="C54" s="21" t="str">
        <f>VLOOKUP(B54,Заявки!$A$2:$O$155,6,FALSE)</f>
        <v>Моргунова Светлана</v>
      </c>
      <c r="D54" s="20">
        <f>VLOOKUP(B54,Заявки!$A$2:$O$155,7,FALSE)</f>
        <v>1985</v>
      </c>
      <c r="E54" s="21" t="str">
        <f>VLOOKUP(B54,Заявки!$A$2:$O$155,3,FALSE)</f>
        <v>Солнечногорск</v>
      </c>
      <c r="F54" s="21"/>
    </row>
    <row r="55" spans="1:6" s="22" customFormat="1" ht="30" customHeight="1">
      <c r="A55" s="20">
        <v>2</v>
      </c>
      <c r="B55" s="21">
        <v>315</v>
      </c>
      <c r="C55" s="21" t="str">
        <f>VLOOKUP(B55,Заявки!$A$2:$O$155,6,FALSE)</f>
        <v>Короткова Любовь</v>
      </c>
      <c r="D55" s="20">
        <f>VLOOKUP(B55,Заявки!$A$2:$O$155,7,FALSE)</f>
        <v>1985</v>
      </c>
      <c r="E55" s="21" t="str">
        <f>VLOOKUP(B55,Заявки!$A$2:$O$155,3,FALSE)</f>
        <v>Можайск</v>
      </c>
      <c r="F55" s="21"/>
    </row>
    <row r="56" spans="1:6" s="22" customFormat="1" ht="30" customHeight="1">
      <c r="A56" s="20">
        <v>3</v>
      </c>
      <c r="B56" s="23">
        <v>318</v>
      </c>
      <c r="C56" s="21" t="str">
        <f>VLOOKUP(B56,Заявки!$A$2:$O$155,6,FALSE)</f>
        <v>Томилова Наталья</v>
      </c>
      <c r="D56" s="20">
        <f>VLOOKUP(B56,Заявки!$A$2:$O$155,7,FALSE)</f>
        <v>1981</v>
      </c>
      <c r="E56" s="21" t="str">
        <f>VLOOKUP(B56,Заявки!$A$2:$O$155,3,FALSE)</f>
        <v>Шаховская</v>
      </c>
      <c r="F56" s="21"/>
    </row>
    <row r="57" spans="1:6" s="22" customFormat="1" ht="30" customHeight="1">
      <c r="A57" s="20">
        <v>4</v>
      </c>
      <c r="B57" s="23">
        <v>320</v>
      </c>
      <c r="C57" s="21" t="str">
        <f>VLOOKUP(B57,Заявки!$A$2:$O$155,6,FALSE)</f>
        <v>Ролдугина Надежда</v>
      </c>
      <c r="D57" s="20">
        <f>VLOOKUP(B57,Заявки!$A$2:$O$155,7,FALSE)</f>
        <v>1988</v>
      </c>
      <c r="E57" s="21" t="str">
        <f>VLOOKUP(B57,Заявки!$A$2:$O$155,3,FALSE)</f>
        <v>Ленинский</v>
      </c>
      <c r="F57" s="21"/>
    </row>
    <row r="58" spans="1:6" s="22" customFormat="1" ht="30" customHeight="1">
      <c r="A58" s="20">
        <v>5</v>
      </c>
      <c r="B58" s="24">
        <v>323</v>
      </c>
      <c r="C58" s="21" t="str">
        <f>VLOOKUP(B58,Заявки!$A$2:$O$155,6,FALSE)</f>
        <v>Зыкова Наталья</v>
      </c>
      <c r="D58" s="20">
        <f>VLOOKUP(B58,Заявки!$A$2:$O$155,7,FALSE)</f>
        <v>1972</v>
      </c>
      <c r="E58" s="21" t="str">
        <f>VLOOKUP(B58,Заявки!$A$2:$O$155,3,FALSE)</f>
        <v>Щелково</v>
      </c>
      <c r="F58" s="21"/>
    </row>
    <row r="59" spans="1:6" s="22" customFormat="1" ht="30" customHeight="1">
      <c r="A59" s="20">
        <v>6</v>
      </c>
      <c r="B59" s="24">
        <v>327</v>
      </c>
      <c r="C59" s="21" t="str">
        <f>VLOOKUP(B59,Заявки!$A$2:$O$155,6,FALSE)</f>
        <v>Перунова Юлия</v>
      </c>
      <c r="D59" s="20">
        <f>VLOOKUP(B59,Заявки!$A$2:$O$155,7,FALSE)</f>
        <v>1979</v>
      </c>
      <c r="E59" s="21" t="str">
        <f>VLOOKUP(B59,Заявки!$A$2:$O$155,3,FALSE)</f>
        <v>Подольск</v>
      </c>
      <c r="F59" s="21"/>
    </row>
    <row r="60" spans="1:6" s="22" customFormat="1" ht="30" customHeight="1">
      <c r="A60" s="20">
        <v>7</v>
      </c>
      <c r="B60" s="24">
        <v>330</v>
      </c>
      <c r="C60" s="21" t="str">
        <f>VLOOKUP(B60,Заявки!$A$2:$O$155,6,FALSE)</f>
        <v>Истомина Надежда</v>
      </c>
      <c r="D60" s="20">
        <f>VLOOKUP(B60,Заявки!$A$2:$O$155,7,FALSE)</f>
        <v>1981</v>
      </c>
      <c r="E60" s="21" t="str">
        <f>VLOOKUP(B60,Заявки!$A$2:$O$155,3,FALSE)</f>
        <v>Луховицы</v>
      </c>
      <c r="F60" s="21"/>
    </row>
    <row r="61" spans="1:6" s="22" customFormat="1" ht="30" customHeight="1">
      <c r="A61" s="20">
        <v>8</v>
      </c>
      <c r="B61" s="24">
        <v>331</v>
      </c>
      <c r="C61" s="21" t="str">
        <f>VLOOKUP(B61,Заявки!$A$2:$O$155,6,FALSE)</f>
        <v>Кутногорская Елена</v>
      </c>
      <c r="D61" s="20">
        <f>VLOOKUP(B61,Заявки!$A$2:$O$155,7,FALSE)</f>
        <v>2000</v>
      </c>
      <c r="E61" s="21" t="str">
        <f>VLOOKUP(B61,Заявки!$A$2:$O$155,3,FALSE)</f>
        <v>СДЮШОР МО</v>
      </c>
      <c r="F61" s="21"/>
    </row>
    <row r="62" spans="1:6" s="22" customFormat="1" ht="30" customHeight="1" thickBot="1">
      <c r="A62" s="63" t="s">
        <v>483</v>
      </c>
      <c r="B62" s="63"/>
      <c r="C62" s="63"/>
      <c r="D62" s="63"/>
      <c r="E62" s="63"/>
      <c r="F62" s="44"/>
    </row>
    <row r="63" spans="1:6" s="22" customFormat="1" ht="30" customHeight="1" thickTop="1">
      <c r="A63" s="45">
        <v>1</v>
      </c>
      <c r="B63" s="21">
        <v>334</v>
      </c>
      <c r="C63" s="21" t="str">
        <f>VLOOKUP(B63,Заявки!$A$2:$O$155,6,FALSE)</f>
        <v>Трыханова Олеся</v>
      </c>
      <c r="D63" s="45">
        <f>VLOOKUP(B63,Заявки!$A$2:$O$155,7,FALSE)</f>
        <v>1984</v>
      </c>
      <c r="E63" s="21" t="str">
        <f>VLOOKUP(B63,Заявки!$A$2:$O$155,3,FALSE)</f>
        <v>Люберцы</v>
      </c>
      <c r="F63" s="21"/>
    </row>
    <row r="64" spans="1:6" s="22" customFormat="1" ht="30" customHeight="1">
      <c r="A64" s="45">
        <v>2</v>
      </c>
      <c r="B64" s="21">
        <v>337</v>
      </c>
      <c r="C64" s="21" t="str">
        <f>VLOOKUP(B64,Заявки!$A$2:$O$155,6,FALSE)</f>
        <v>Мариупа Ирина</v>
      </c>
      <c r="D64" s="45">
        <f>VLOOKUP(B64,Заявки!$A$2:$O$155,7,FALSE)</f>
        <v>1989</v>
      </c>
      <c r="E64" s="21" t="str">
        <f>VLOOKUP(B64,Заявки!$A$2:$O$155,3,FALSE)</f>
        <v>С.-Посад</v>
      </c>
      <c r="F64" s="21"/>
    </row>
    <row r="65" spans="1:6" s="22" customFormat="1" ht="30" customHeight="1">
      <c r="A65" s="45">
        <v>3</v>
      </c>
      <c r="B65" s="21">
        <v>340</v>
      </c>
      <c r="C65" s="21" t="str">
        <f>VLOOKUP(B65,Заявки!$A$2:$O$155,6,FALSE)</f>
        <v>Возвышаева Надежда</v>
      </c>
      <c r="D65" s="45">
        <f>VLOOKUP(B65,Заявки!$A$2:$O$155,7,FALSE)</f>
        <v>1979</v>
      </c>
      <c r="E65" s="21" t="str">
        <f>VLOOKUP(B65,Заявки!$A$2:$O$155,3,FALSE)</f>
        <v>Дубна</v>
      </c>
      <c r="F65" s="21"/>
    </row>
    <row r="66" spans="1:6" ht="30" customHeight="1">
      <c r="A66" s="45">
        <v>4</v>
      </c>
      <c r="B66" s="23">
        <v>343</v>
      </c>
      <c r="C66" s="21" t="str">
        <f>VLOOKUP(B66,Заявки!$A$2:$O$155,6,FALSE)</f>
        <v>Филатова Татьяна</v>
      </c>
      <c r="D66" s="45">
        <f>VLOOKUP(B66,Заявки!$A$2:$O$155,7,FALSE)</f>
        <v>1990</v>
      </c>
      <c r="E66" s="21" t="str">
        <f>VLOOKUP(B66,Заявки!$A$2:$O$155,3,FALSE)</f>
        <v>Железнодорожный</v>
      </c>
      <c r="F66" s="21"/>
    </row>
    <row r="67" spans="1:6" ht="30" customHeight="1">
      <c r="A67" s="45">
        <v>5</v>
      </c>
      <c r="B67" s="23">
        <v>200</v>
      </c>
      <c r="C67" s="21" t="str">
        <f>VLOOKUP(B67,Заявки!$A$2:$O$155,6,FALSE)</f>
        <v>Ковынева Марина</v>
      </c>
      <c r="D67" s="45">
        <f>VLOOKUP(B67,Заявки!$A$2:$O$155,7,FALSE)</f>
        <v>1977</v>
      </c>
      <c r="E67" s="21" t="str">
        <f>VLOOKUP(B67,Заявки!$A$2:$O$155,3,FALSE)</f>
        <v>Истра</v>
      </c>
      <c r="F67" s="21"/>
    </row>
    <row r="68" spans="1:6" ht="30" customHeight="1">
      <c r="A68" s="45">
        <v>6</v>
      </c>
      <c r="B68" s="23">
        <v>346</v>
      </c>
      <c r="C68" s="21" t="str">
        <f>VLOOKUP(B68,Заявки!$A$2:$O$155,6,FALSE)</f>
        <v>Логачева Инна</v>
      </c>
      <c r="D68" s="45">
        <f>VLOOKUP(B68,Заявки!$A$2:$O$155,7,FALSE)</f>
        <v>1990</v>
      </c>
      <c r="E68" s="21" t="str">
        <f>VLOOKUP(B68,Заявки!$A$2:$O$155,3,FALSE)</f>
        <v>Балашиха</v>
      </c>
      <c r="F68" s="21"/>
    </row>
    <row r="69" spans="1:6" ht="31.5" customHeight="1">
      <c r="A69" s="50">
        <v>8</v>
      </c>
      <c r="B69" s="23">
        <v>349</v>
      </c>
      <c r="C69" s="21" t="str">
        <f>VLOOKUP(B69,Заявки!$A$2:$O$155,6,FALSE)</f>
        <v>Чиркова Александра</v>
      </c>
      <c r="D69" s="50">
        <f>VLOOKUP(B69,Заявки!$A$2:$O$155,7,FALSE)</f>
        <v>1987</v>
      </c>
      <c r="E69" s="21" t="str">
        <f>VLOOKUP(B69,Заявки!$A$2:$O$155,3,FALSE)</f>
        <v>Ногинск</v>
      </c>
      <c r="F69" s="21"/>
    </row>
  </sheetData>
  <sheetProtection/>
  <mergeCells count="10">
    <mergeCell ref="A17:E17"/>
    <mergeCell ref="A1:F1"/>
    <mergeCell ref="A2:F2"/>
    <mergeCell ref="A3:F3"/>
    <mergeCell ref="A8:F8"/>
    <mergeCell ref="A53:E53"/>
    <mergeCell ref="A62:E62"/>
    <mergeCell ref="A26:E26"/>
    <mergeCell ref="A35:E35"/>
    <mergeCell ref="A44:E4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21">
      <selection activeCell="B127" sqref="B127"/>
    </sheetView>
  </sheetViews>
  <sheetFormatPr defaultColWidth="9.140625" defaultRowHeight="15" outlineLevelCol="1"/>
  <cols>
    <col min="1" max="1" width="5.421875" style="10" customWidth="1"/>
    <col min="2" max="2" width="4.00390625" style="0" customWidth="1" outlineLevel="1"/>
    <col min="3" max="3" width="21.8515625" style="0" bestFit="1" customWidth="1"/>
    <col min="4" max="4" width="5.57421875" style="1" bestFit="1" customWidth="1"/>
    <col min="5" max="5" width="19.28125" style="0" bestFit="1" customWidth="1"/>
    <col min="6" max="6" width="31.28125" style="0" customWidth="1"/>
  </cols>
  <sheetData>
    <row r="1" spans="1:8" ht="22.5">
      <c r="A1" s="64" t="s">
        <v>373</v>
      </c>
      <c r="B1" s="64"/>
      <c r="C1" s="64"/>
      <c r="D1" s="64"/>
      <c r="E1" s="64"/>
      <c r="F1" s="64"/>
      <c r="G1" s="18"/>
      <c r="H1" s="18"/>
    </row>
    <row r="2" spans="1:8" ht="15">
      <c r="A2" s="65" t="s">
        <v>398</v>
      </c>
      <c r="B2" s="65"/>
      <c r="C2" s="65"/>
      <c r="D2" s="65"/>
      <c r="E2" s="65"/>
      <c r="F2" s="65"/>
      <c r="G2" s="12"/>
      <c r="H2" s="12"/>
    </row>
    <row r="3" spans="1:8" ht="15">
      <c r="A3" s="65" t="s">
        <v>375</v>
      </c>
      <c r="B3" s="65"/>
      <c r="C3" s="65"/>
      <c r="D3" s="65"/>
      <c r="E3" s="65"/>
      <c r="F3" s="65"/>
      <c r="G3" s="19"/>
      <c r="H3" s="19"/>
    </row>
    <row r="4" ht="15">
      <c r="A4" s="9"/>
    </row>
    <row r="5" spans="1:6" ht="15.75">
      <c r="A5" s="11" t="s">
        <v>374</v>
      </c>
      <c r="F5" s="8" t="s">
        <v>376</v>
      </c>
    </row>
    <row r="6" ht="15">
      <c r="A6" s="11" t="s">
        <v>399</v>
      </c>
    </row>
    <row r="7" ht="15">
      <c r="A7" s="9"/>
    </row>
    <row r="8" spans="1:6" ht="30" customHeight="1" thickBot="1">
      <c r="A8" s="63" t="s">
        <v>301</v>
      </c>
      <c r="B8" s="63"/>
      <c r="C8" s="63"/>
      <c r="D8" s="63"/>
      <c r="E8" s="63"/>
      <c r="F8" s="17"/>
    </row>
    <row r="9" spans="1:6" s="22" customFormat="1" ht="30" customHeight="1" thickTop="1">
      <c r="A9" s="20">
        <v>1</v>
      </c>
      <c r="B9" s="21">
        <v>187</v>
      </c>
      <c r="C9" s="21" t="str">
        <f>VLOOKUP(B9,Заявки!$A$2:$O$155,6,FALSE)</f>
        <v>Федорин Владимир</v>
      </c>
      <c r="D9" s="20">
        <f>VLOOKUP(B9,Заявки!$A$2:$O$155,7,FALSE)</f>
        <v>1966</v>
      </c>
      <c r="E9" s="21" t="str">
        <f>VLOOKUP(B9,Заявки!$A$2:$O$155,3,FALSE)</f>
        <v>П.-Посад</v>
      </c>
      <c r="F9" s="21"/>
    </row>
    <row r="10" spans="1:6" s="22" customFormat="1" ht="30" customHeight="1">
      <c r="A10" s="20">
        <v>2</v>
      </c>
      <c r="B10" s="21">
        <v>13</v>
      </c>
      <c r="C10" s="21" t="str">
        <f>VLOOKUP(B10,Заявки!$A$2:$O$155,6,FALSE)</f>
        <v>Шпагин Игорь</v>
      </c>
      <c r="D10" s="20">
        <f>VLOOKUP(B10,Заявки!$A$2:$O$155,7,FALSE)</f>
        <v>1967</v>
      </c>
      <c r="E10" s="21" t="str">
        <f>VLOOKUP(B10,Заявки!$A$2:$O$155,3,FALSE)</f>
        <v>Шатура</v>
      </c>
      <c r="F10" s="21"/>
    </row>
    <row r="11" spans="1:6" s="22" customFormat="1" ht="30" customHeight="1">
      <c r="A11" s="20">
        <v>3</v>
      </c>
      <c r="B11" s="21">
        <v>109</v>
      </c>
      <c r="C11" s="21" t="str">
        <f>VLOOKUP(B11,Заявки!$A$2:$O$155,6,FALSE)</f>
        <v>Кукушкин Андрей</v>
      </c>
      <c r="D11" s="20">
        <f>VLOOKUP(B11,Заявки!$A$2:$O$155,7,FALSE)</f>
        <v>1968</v>
      </c>
      <c r="E11" s="21" t="str">
        <f>VLOOKUP(B11,Заявки!$A$2:$O$155,3,FALSE)</f>
        <v>Ступино</v>
      </c>
      <c r="F11" s="21"/>
    </row>
    <row r="12" spans="1:6" s="22" customFormat="1" ht="30" customHeight="1">
      <c r="A12" s="20">
        <v>4</v>
      </c>
      <c r="B12" s="21">
        <v>165</v>
      </c>
      <c r="C12" s="21" t="str">
        <f>VLOOKUP(B12,Заявки!$A$2:$O$155,6,FALSE)</f>
        <v>Ежов Сергей</v>
      </c>
      <c r="D12" s="20">
        <f>VLOOKUP(B12,Заявки!$A$2:$O$155,7,FALSE)</f>
        <v>1969</v>
      </c>
      <c r="E12" s="21" t="str">
        <f>VLOOKUP(B12,Заявки!$A$2:$O$155,3,FALSE)</f>
        <v>Егорьевск</v>
      </c>
      <c r="F12" s="21"/>
    </row>
    <row r="13" spans="1:6" s="22" customFormat="1" ht="30" customHeight="1">
      <c r="A13" s="20">
        <v>5</v>
      </c>
      <c r="B13" s="21">
        <v>9</v>
      </c>
      <c r="C13" s="21" t="str">
        <f>VLOOKUP(B13,Заявки!$A$2:$O$155,6,FALSE)</f>
        <v>Черных Игорь</v>
      </c>
      <c r="D13" s="20">
        <f>VLOOKUP(B13,Заявки!$A$2:$O$155,7,FALSE)</f>
        <v>1979</v>
      </c>
      <c r="E13" s="21" t="str">
        <f>VLOOKUP(B13,Заявки!$A$2:$O$155,3,FALSE)</f>
        <v>Домодедово</v>
      </c>
      <c r="F13" s="21"/>
    </row>
    <row r="14" spans="1:6" s="22" customFormat="1" ht="30" customHeight="1">
      <c r="A14" s="20">
        <v>6</v>
      </c>
      <c r="B14" s="21">
        <v>26</v>
      </c>
      <c r="C14" s="21" t="str">
        <f>VLOOKUP(B14,Заявки!$A$2:$O$155,6,FALSE)</f>
        <v>Мелехин Александр</v>
      </c>
      <c r="D14" s="20">
        <f>VLOOKUP(B14,Заявки!$A$2:$O$155,7,FALSE)</f>
        <v>1979</v>
      </c>
      <c r="E14" s="21" t="str">
        <f>VLOOKUP(B14,Заявки!$A$2:$O$155,3,FALSE)</f>
        <v>Красногорск</v>
      </c>
      <c r="F14" s="21"/>
    </row>
    <row r="15" spans="1:6" s="22" customFormat="1" ht="30" customHeight="1">
      <c r="A15" s="20">
        <v>7</v>
      </c>
      <c r="B15" s="21">
        <v>129</v>
      </c>
      <c r="C15" s="21" t="str">
        <f>VLOOKUP(B15,Заявки!$A$2:$O$155,6,FALSE)</f>
        <v>Любавин Андрей</v>
      </c>
      <c r="D15" s="20">
        <f>VLOOKUP(B15,Заявки!$A$2:$O$155,7,FALSE)</f>
        <v>1971</v>
      </c>
      <c r="E15" s="21" t="str">
        <f>VLOOKUP(B15,Заявки!$A$2:$O$155,3,FALSE)</f>
        <v>Протвино</v>
      </c>
      <c r="F15" s="21"/>
    </row>
    <row r="16" spans="1:6" s="22" customFormat="1" ht="30" customHeight="1">
      <c r="A16" s="20">
        <v>8</v>
      </c>
      <c r="B16" s="21">
        <v>152</v>
      </c>
      <c r="C16" s="21" t="str">
        <f>VLOOKUP(B16,Заявки!$A$2:$O$155,6,FALSE)</f>
        <v>Иванов Виктор</v>
      </c>
      <c r="D16" s="20">
        <f>VLOOKUP(B16,Заявки!$A$2:$O$155,7,FALSE)</f>
        <v>1971</v>
      </c>
      <c r="E16" s="21" t="str">
        <f>VLOOKUP(B16,Заявки!$A$2:$O$155,3,FALSE)</f>
        <v>Орехово-Зуево</v>
      </c>
      <c r="F16" s="21"/>
    </row>
    <row r="17" spans="1:6" ht="30" customHeight="1" thickBot="1">
      <c r="A17" s="63" t="s">
        <v>302</v>
      </c>
      <c r="B17" s="63"/>
      <c r="C17" s="63"/>
      <c r="D17" s="63"/>
      <c r="E17" s="63"/>
      <c r="F17" s="17"/>
    </row>
    <row r="18" spans="1:6" s="22" customFormat="1" ht="30" customHeight="1" thickTop="1">
      <c r="A18" s="20">
        <v>1</v>
      </c>
      <c r="B18" s="21">
        <v>16</v>
      </c>
      <c r="C18" s="21" t="str">
        <f>VLOOKUP(B18,Заявки!$A$2:$O$155,6,FALSE)</f>
        <v>Каравайкин Евгений</v>
      </c>
      <c r="D18" s="20">
        <f>VLOOKUP(B18,Заявки!$A$2:$O$155,7,FALSE)</f>
        <v>1973</v>
      </c>
      <c r="E18" s="21" t="str">
        <f>VLOOKUP(B18,Заявки!$A$2:$O$155,3,FALSE)</f>
        <v>Мытищи</v>
      </c>
      <c r="F18" s="21"/>
    </row>
    <row r="19" spans="1:6" s="22" customFormat="1" ht="30" customHeight="1">
      <c r="A19" s="20">
        <v>2</v>
      </c>
      <c r="B19" s="21">
        <v>193</v>
      </c>
      <c r="C19" s="21" t="str">
        <f>VLOOKUP(B19,Заявки!$A$2:$O$155,6,FALSE)</f>
        <v>Вережников Дмитрий</v>
      </c>
      <c r="D19" s="20">
        <f>VLOOKUP(B19,Заявки!$A$2:$O$155,7,FALSE)</f>
        <v>1973</v>
      </c>
      <c r="E19" s="21" t="str">
        <f>VLOOKUP(B19,Заявки!$A$2:$O$155,3,FALSE)</f>
        <v>КФК-5 (ОСН)</v>
      </c>
      <c r="F19" s="21"/>
    </row>
    <row r="20" spans="1:6" s="22" customFormat="1" ht="30" customHeight="1">
      <c r="A20" s="20">
        <v>3</v>
      </c>
      <c r="B20" s="21">
        <v>28</v>
      </c>
      <c r="C20" s="21" t="str">
        <f>VLOOKUP(B20,Заявки!$A$2:$O$155,6,FALSE)</f>
        <v>Иванников Вячеслав</v>
      </c>
      <c r="D20" s="20">
        <f>VLOOKUP(B20,Заявки!$A$2:$O$155,7,FALSE)</f>
        <v>1977</v>
      </c>
      <c r="E20" s="21" t="str">
        <f>VLOOKUP(B20,Заявки!$A$2:$O$155,3,FALSE)</f>
        <v>КФК-1</v>
      </c>
      <c r="F20" s="21"/>
    </row>
    <row r="21" spans="1:6" s="22" customFormat="1" ht="30" customHeight="1">
      <c r="A21" s="20">
        <v>4</v>
      </c>
      <c r="B21" s="21">
        <v>132</v>
      </c>
      <c r="C21" s="21" t="str">
        <f>VLOOKUP(B21,Заявки!$A$2:$O$155,6,FALSE)</f>
        <v>Лебедев Сергей</v>
      </c>
      <c r="D21" s="20">
        <f>VLOOKUP(B21,Заявки!$A$2:$O$155,7,FALSE)</f>
        <v>1975</v>
      </c>
      <c r="E21" s="21" t="str">
        <f>VLOOKUP(B21,Заявки!$A$2:$O$155,3,FALSE)</f>
        <v>КФК-1</v>
      </c>
      <c r="F21" s="21"/>
    </row>
    <row r="22" spans="1:6" s="22" customFormat="1" ht="30" customHeight="1">
      <c r="A22" s="20">
        <v>5</v>
      </c>
      <c r="B22" s="21">
        <v>133</v>
      </c>
      <c r="C22" s="21" t="str">
        <f>VLOOKUP(B22,Заявки!$A$2:$O$155,6,FALSE)</f>
        <v>Лебедев Евгений</v>
      </c>
      <c r="D22" s="20">
        <f>VLOOKUP(B22,Заявки!$A$2:$O$155,7,FALSE)</f>
        <v>1975</v>
      </c>
      <c r="E22" s="21" t="str">
        <f>VLOOKUP(B22,Заявки!$A$2:$O$155,3,FALSE)</f>
        <v>КФК-1</v>
      </c>
      <c r="F22" s="21"/>
    </row>
    <row r="23" spans="1:6" s="22" customFormat="1" ht="30" customHeight="1">
      <c r="A23" s="20">
        <v>6</v>
      </c>
      <c r="B23" s="21">
        <v>159</v>
      </c>
      <c r="C23" s="21" t="str">
        <f>VLOOKUP(B23,Заявки!$A$2:$O$155,6,FALSE)</f>
        <v>Даценко Андрей</v>
      </c>
      <c r="D23" s="20">
        <f>VLOOKUP(B23,Заявки!$A$2:$O$155,7,FALSE)</f>
        <v>1975</v>
      </c>
      <c r="E23" s="21" t="str">
        <f>VLOOKUP(B23,Заявки!$A$2:$O$155,3,FALSE)</f>
        <v>Одинцово</v>
      </c>
      <c r="F23" s="21"/>
    </row>
    <row r="24" spans="1:6" s="22" customFormat="1" ht="30" customHeight="1">
      <c r="A24" s="20">
        <v>7</v>
      </c>
      <c r="B24" s="21">
        <v>190</v>
      </c>
      <c r="C24" s="21" t="str">
        <f>VLOOKUP(B24,Заявки!$A$2:$O$155,6,FALSE)</f>
        <v>Морозов Алексей</v>
      </c>
      <c r="D24" s="20">
        <f>VLOOKUP(B24,Заявки!$A$2:$O$155,7,FALSE)</f>
        <v>1975</v>
      </c>
      <c r="E24" s="21" t="str">
        <f>VLOOKUP(B24,Заявки!$A$2:$O$155,3,FALSE)</f>
        <v>Дмитров</v>
      </c>
      <c r="F24" s="21"/>
    </row>
    <row r="25" spans="1:6" s="22" customFormat="1" ht="30" customHeight="1">
      <c r="A25" s="20">
        <v>8</v>
      </c>
      <c r="B25" s="21">
        <v>106</v>
      </c>
      <c r="C25" s="21" t="str">
        <f>VLOOKUP(B25,Заявки!$A$2:$O$155,6,FALSE)</f>
        <v>Капчёнов Александр</v>
      </c>
      <c r="D25" s="20">
        <f>VLOOKUP(B25,Заявки!$A$2:$O$155,7,FALSE)</f>
        <v>1976</v>
      </c>
      <c r="E25" s="21" t="str">
        <f>VLOOKUP(B25,Заявки!$A$2:$O$155,3,FALSE)</f>
        <v>КФК-4 УФСКН</v>
      </c>
      <c r="F25" s="21"/>
    </row>
    <row r="26" spans="1:6" ht="30" customHeight="1" thickBot="1">
      <c r="A26" s="63" t="s">
        <v>303</v>
      </c>
      <c r="B26" s="63"/>
      <c r="C26" s="63"/>
      <c r="D26" s="63"/>
      <c r="E26" s="63"/>
      <c r="F26" s="17"/>
    </row>
    <row r="27" spans="1:6" s="22" customFormat="1" ht="30" customHeight="1" thickTop="1">
      <c r="A27" s="20">
        <v>1</v>
      </c>
      <c r="B27" s="21"/>
      <c r="C27" s="21"/>
      <c r="D27" s="20"/>
      <c r="E27" s="21"/>
      <c r="F27" s="21"/>
    </row>
    <row r="28" spans="1:6" s="22" customFormat="1" ht="30" customHeight="1">
      <c r="A28" s="20">
        <v>2</v>
      </c>
      <c r="B28" s="21">
        <v>34</v>
      </c>
      <c r="C28" s="21" t="str">
        <f>VLOOKUP(B28,Заявки!$A$2:$O$155,6,FALSE)</f>
        <v>Афанасьев Сергей</v>
      </c>
      <c r="D28" s="20">
        <f>VLOOKUP(B28,Заявки!$A$2:$O$155,7,FALSE)</f>
        <v>1978</v>
      </c>
      <c r="E28" s="21" t="str">
        <f>VLOOKUP(B28,Заявки!$A$2:$O$155,3,FALSE)</f>
        <v>Электросталь</v>
      </c>
      <c r="F28" s="21"/>
    </row>
    <row r="29" spans="1:6" s="22" customFormat="1" ht="30" customHeight="1">
      <c r="A29" s="20">
        <v>3</v>
      </c>
      <c r="B29" s="21">
        <v>107</v>
      </c>
      <c r="C29" s="21" t="str">
        <f>VLOOKUP(B29,Заявки!$A$2:$O$155,6,FALSE)</f>
        <v>Демченко Роман</v>
      </c>
      <c r="D29" s="20">
        <f>VLOOKUP(B29,Заявки!$A$2:$O$155,7,FALSE)</f>
        <v>1980</v>
      </c>
      <c r="E29" s="21" t="str">
        <f>VLOOKUP(B29,Заявки!$A$2:$O$155,3,FALSE)</f>
        <v>КФК-4 УФСКН</v>
      </c>
      <c r="F29" s="21"/>
    </row>
    <row r="30" spans="1:6" s="22" customFormat="1" ht="30" customHeight="1">
      <c r="A30" s="20">
        <v>4</v>
      </c>
      <c r="B30" s="21">
        <v>146</v>
      </c>
      <c r="C30" s="21" t="str">
        <f>VLOOKUP(B30,Заявки!$A$2:$O$155,6,FALSE)</f>
        <v>Бритов Дмитрий</v>
      </c>
      <c r="D30" s="20">
        <f>VLOOKUP(B30,Заявки!$A$2:$O$155,7,FALSE)</f>
        <v>1981</v>
      </c>
      <c r="E30" s="21" t="str">
        <f>VLOOKUP(B30,Заявки!$A$2:$O$155,3,FALSE)</f>
        <v>Волоколамск</v>
      </c>
      <c r="F30" s="21"/>
    </row>
    <row r="31" spans="1:6" s="22" customFormat="1" ht="30" customHeight="1">
      <c r="A31" s="20">
        <v>5</v>
      </c>
      <c r="B31" s="21">
        <v>166</v>
      </c>
      <c r="C31" s="21" t="str">
        <f>VLOOKUP(B31,Заявки!$A$2:$O$155,6,FALSE)</f>
        <v>Мишин Денис</v>
      </c>
      <c r="D31" s="20">
        <f>VLOOKUP(B31,Заявки!$A$2:$O$155,7,FALSE)</f>
        <v>1981</v>
      </c>
      <c r="E31" s="21" t="str">
        <f>VLOOKUP(B31,Заявки!$A$2:$O$155,3,FALSE)</f>
        <v>Егорьевск</v>
      </c>
      <c r="F31" s="21"/>
    </row>
    <row r="32" spans="1:6" s="22" customFormat="1" ht="30" customHeight="1">
      <c r="A32" s="20">
        <v>6</v>
      </c>
      <c r="B32" s="21">
        <v>15</v>
      </c>
      <c r="C32" s="21" t="str">
        <f>VLOOKUP(B32,Заявки!$A$2:$O$155,6,FALSE)</f>
        <v>Сидорин Роман</v>
      </c>
      <c r="D32" s="20">
        <f>VLOOKUP(B32,Заявки!$A$2:$O$155,7,FALSE)</f>
        <v>1985</v>
      </c>
      <c r="E32" s="21" t="str">
        <f>VLOOKUP(B32,Заявки!$A$2:$O$155,3,FALSE)</f>
        <v>Мытищи</v>
      </c>
      <c r="F32" s="21"/>
    </row>
    <row r="33" spans="1:6" s="22" customFormat="1" ht="30" customHeight="1">
      <c r="A33" s="20">
        <v>7</v>
      </c>
      <c r="B33" s="21">
        <v>110</v>
      </c>
      <c r="C33" s="21" t="str">
        <f>VLOOKUP(B33,Заявки!$A$2:$O$155,6,FALSE)</f>
        <v>Яковченко Александр</v>
      </c>
      <c r="D33" s="20">
        <f>VLOOKUP(B33,Заявки!$A$2:$O$155,7,FALSE)</f>
        <v>1982</v>
      </c>
      <c r="E33" s="21" t="str">
        <f>VLOOKUP(B33,Заявки!$A$2:$O$155,3,FALSE)</f>
        <v>Ступино</v>
      </c>
      <c r="F33" s="21"/>
    </row>
    <row r="34" spans="1:6" s="22" customFormat="1" ht="30" customHeight="1">
      <c r="A34" s="20">
        <v>8</v>
      </c>
      <c r="B34" s="21">
        <v>23</v>
      </c>
      <c r="C34" s="21" t="str">
        <f>VLOOKUP(B34,Заявки!$A$2:$O$155,6,FALSE)</f>
        <v>Битков Николай</v>
      </c>
      <c r="D34" s="20">
        <f>VLOOKUP(B34,Заявки!$A$2:$O$155,7,FALSE)</f>
        <v>1983</v>
      </c>
      <c r="E34" s="21" t="str">
        <f>VLOOKUP(B34,Заявки!$A$2:$O$155,3,FALSE)</f>
        <v>Озеры</v>
      </c>
      <c r="F34" s="21"/>
    </row>
    <row r="35" spans="1:6" ht="30" customHeight="1" thickBot="1">
      <c r="A35" s="63" t="s">
        <v>304</v>
      </c>
      <c r="B35" s="63"/>
      <c r="C35" s="63"/>
      <c r="D35" s="63"/>
      <c r="E35" s="63"/>
      <c r="F35" s="17"/>
    </row>
    <row r="36" spans="1:6" s="22" customFormat="1" ht="30" customHeight="1" thickTop="1">
      <c r="A36" s="20">
        <v>1</v>
      </c>
      <c r="B36" s="21">
        <v>4</v>
      </c>
      <c r="C36" s="21" t="str">
        <f>VLOOKUP(B36,Заявки!$A$2:$O$155,6,FALSE)</f>
        <v>Железнов Илья</v>
      </c>
      <c r="D36" s="20">
        <f>VLOOKUP(B36,Заявки!$A$2:$O$155,7,FALSE)</f>
        <v>2001</v>
      </c>
      <c r="E36" s="21" t="str">
        <f>VLOOKUP(B36,Заявки!$A$2:$O$155,3,FALSE)</f>
        <v>Динамо МО</v>
      </c>
      <c r="F36" s="21"/>
    </row>
    <row r="37" spans="1:6" s="22" customFormat="1" ht="30" customHeight="1">
      <c r="A37" s="20">
        <v>2</v>
      </c>
      <c r="B37" s="21">
        <v>208</v>
      </c>
      <c r="C37" s="21" t="str">
        <f>VLOOKUP(B37,Заявки!$A$2:$O$155,6,FALSE)</f>
        <v>Шпаков Иван</v>
      </c>
      <c r="D37" s="20">
        <f>VLOOKUP(B37,Заявки!$A$2:$O$155,7,FALSE)</f>
        <v>2000</v>
      </c>
      <c r="E37" s="21" t="str">
        <f>VLOOKUP(B37,Заявки!$A$2:$O$155,3,FALSE)</f>
        <v>Химки</v>
      </c>
      <c r="F37" s="21"/>
    </row>
    <row r="38" spans="1:6" s="22" customFormat="1" ht="30" customHeight="1">
      <c r="A38" s="20">
        <v>3</v>
      </c>
      <c r="B38" s="21">
        <v>5</v>
      </c>
      <c r="C38" s="21" t="str">
        <f>VLOOKUP(B38,Заявки!$A$2:$O$155,6,FALSE)</f>
        <v>Яцунов Анатолий</v>
      </c>
      <c r="D38" s="20">
        <f>VLOOKUP(B38,Заявки!$A$2:$O$155,7,FALSE)</f>
        <v>2001</v>
      </c>
      <c r="E38" s="21" t="str">
        <f>VLOOKUP(B38,Заявки!$A$2:$O$155,3,FALSE)</f>
        <v>Динамо МО</v>
      </c>
      <c r="F38" s="21"/>
    </row>
    <row r="39" spans="1:6" s="22" customFormat="1" ht="30" customHeight="1">
      <c r="A39" s="20">
        <v>4</v>
      </c>
      <c r="B39" s="21">
        <v>1</v>
      </c>
      <c r="C39" s="21" t="str">
        <f>VLOOKUP(B39,Заявки!$A$2:$O$155,6,FALSE)</f>
        <v>Гедминас Николай</v>
      </c>
      <c r="D39" s="20">
        <f>VLOOKUP(B39,Заявки!$A$2:$O$155,7,FALSE)</f>
        <v>2000</v>
      </c>
      <c r="E39" s="21" t="str">
        <f>VLOOKUP(B39,Заявки!$A$2:$O$155,3,FALSE)</f>
        <v>Динамо МО</v>
      </c>
      <c r="F39" s="21"/>
    </row>
    <row r="40" spans="1:6" s="22" customFormat="1" ht="30" customHeight="1">
      <c r="A40" s="20">
        <v>5</v>
      </c>
      <c r="B40" s="21">
        <v>2</v>
      </c>
      <c r="C40" s="21" t="str">
        <f>VLOOKUP(B40,Заявки!$A$2:$O$155,6,FALSE)</f>
        <v>Рыженков Евгений</v>
      </c>
      <c r="D40" s="20">
        <f>VLOOKUP(B40,Заявки!$A$2:$O$155,7,FALSE)</f>
        <v>2001</v>
      </c>
      <c r="E40" s="21" t="str">
        <f>VLOOKUP(B40,Заявки!$A$2:$O$155,3,FALSE)</f>
        <v>Динамо МО</v>
      </c>
      <c r="F40" s="21"/>
    </row>
    <row r="41" spans="1:6" s="22" customFormat="1" ht="30" customHeight="1">
      <c r="A41" s="20">
        <v>6</v>
      </c>
      <c r="B41" s="21">
        <v>145</v>
      </c>
      <c r="C41" s="21" t="str">
        <f>VLOOKUP(B41,Заявки!$A$2:$O$155,6,FALSE)</f>
        <v>Ишаев Павел</v>
      </c>
      <c r="D41" s="20">
        <f>VLOOKUP(B41,Заявки!$A$2:$O$155,7,FALSE)</f>
        <v>2001</v>
      </c>
      <c r="E41" s="21" t="str">
        <f>VLOOKUP(B41,Заявки!$A$2:$O$155,3,FALSE)</f>
        <v>Динамо МО</v>
      </c>
      <c r="F41" s="21"/>
    </row>
    <row r="42" spans="1:6" s="22" customFormat="1" ht="30" customHeight="1">
      <c r="A42" s="20">
        <v>7</v>
      </c>
      <c r="B42" s="21">
        <v>209</v>
      </c>
      <c r="C42" s="21" t="str">
        <f>VLOOKUP(B42,Заявки!$A$2:$O$155,6,FALSE)</f>
        <v>Антонов Борис</v>
      </c>
      <c r="D42" s="20">
        <f>VLOOKUP(B42,Заявки!$A$2:$O$155,7,FALSE)</f>
        <v>2002</v>
      </c>
      <c r="E42" s="21" t="str">
        <f>VLOOKUP(B42,Заявки!$A$2:$O$155,3,FALSE)</f>
        <v>Химки</v>
      </c>
      <c r="F42" s="21"/>
    </row>
    <row r="43" spans="1:6" s="22" customFormat="1" ht="30" customHeight="1">
      <c r="A43" s="20">
        <v>8</v>
      </c>
      <c r="B43" s="21"/>
      <c r="C43" s="21"/>
      <c r="D43" s="20"/>
      <c r="E43" s="21"/>
      <c r="F43" s="21"/>
    </row>
    <row r="44" spans="1:6" ht="30" customHeight="1" thickBot="1">
      <c r="A44" s="63" t="s">
        <v>305</v>
      </c>
      <c r="B44" s="63"/>
      <c r="C44" s="63"/>
      <c r="D44" s="63"/>
      <c r="E44" s="63"/>
      <c r="F44" s="17"/>
    </row>
    <row r="45" spans="1:6" s="22" customFormat="1" ht="30" customHeight="1" thickTop="1">
      <c r="A45" s="20">
        <v>1</v>
      </c>
      <c r="B45" s="21">
        <v>19</v>
      </c>
      <c r="C45" s="21" t="str">
        <f>VLOOKUP(B45,Заявки!$A$2:$O$155,6,FALSE)</f>
        <v>Киевец Сергей</v>
      </c>
      <c r="D45" s="20">
        <f>VLOOKUP(B45,Заявки!$A$2:$O$155,7,FALSE)</f>
        <v>1985</v>
      </c>
      <c r="E45" s="21" t="str">
        <f>VLOOKUP(B45,Заявки!$A$2:$O$155,3,FALSE)</f>
        <v>Пушкино</v>
      </c>
      <c r="F45" s="21"/>
    </row>
    <row r="46" spans="1:6" s="22" customFormat="1" ht="30" customHeight="1">
      <c r="A46" s="20">
        <v>2</v>
      </c>
      <c r="B46" s="21">
        <v>100</v>
      </c>
      <c r="C46" s="21" t="str">
        <f>VLOOKUP(B46,Заявки!$A$2:$O$155,6,FALSE)</f>
        <v>Шемягин Павел</v>
      </c>
      <c r="D46" s="20">
        <f>VLOOKUP(B46,Заявки!$A$2:$O$155,7,FALSE)</f>
        <v>1985</v>
      </c>
      <c r="E46" s="21" t="str">
        <f>VLOOKUP(B46,Заявки!$A$2:$O$155,3,FALSE)</f>
        <v>Ленинский</v>
      </c>
      <c r="F46" s="21"/>
    </row>
    <row r="47" spans="1:6" s="22" customFormat="1" ht="30" customHeight="1">
      <c r="A47" s="20">
        <v>3</v>
      </c>
      <c r="B47" s="21">
        <v>154</v>
      </c>
      <c r="C47" s="21" t="str">
        <f>VLOOKUP(B47,Заявки!$A$2:$O$155,6,FALSE)</f>
        <v>Глухов Юрий</v>
      </c>
      <c r="D47" s="20">
        <f>VLOOKUP(B47,Заявки!$A$2:$O$155,7,FALSE)</f>
        <v>1985</v>
      </c>
      <c r="E47" s="21" t="str">
        <f>VLOOKUP(B47,Заявки!$A$2:$O$155,3,FALSE)</f>
        <v>Клин</v>
      </c>
      <c r="F47" s="21"/>
    </row>
    <row r="48" spans="1:6" s="22" customFormat="1" ht="30" customHeight="1">
      <c r="A48" s="20">
        <v>4</v>
      </c>
      <c r="B48" s="21">
        <v>18</v>
      </c>
      <c r="C48" s="21" t="str">
        <f>VLOOKUP(B48,Заявки!$A$2:$O$155,6,FALSE)</f>
        <v>Виниковский Михаил</v>
      </c>
      <c r="D48" s="20">
        <f>VLOOKUP(B48,Заявки!$A$2:$O$155,7,FALSE)</f>
        <v>1986</v>
      </c>
      <c r="E48" s="21" t="str">
        <f>VLOOKUP(B48,Заявки!$A$2:$O$155,3,FALSE)</f>
        <v>Мытищи</v>
      </c>
      <c r="F48" s="21"/>
    </row>
    <row r="49" spans="1:6" s="22" customFormat="1" ht="30" customHeight="1">
      <c r="A49" s="20">
        <v>5</v>
      </c>
      <c r="B49" s="21">
        <v>20</v>
      </c>
      <c r="C49" s="21" t="str">
        <f>VLOOKUP(B49,Заявки!$A$2:$O$155,6,FALSE)</f>
        <v>Котоменков Виктор</v>
      </c>
      <c r="D49" s="20">
        <f>VLOOKUP(B49,Заявки!$A$2:$O$155,7,FALSE)</f>
        <v>1986</v>
      </c>
      <c r="E49" s="21" t="str">
        <f>VLOOKUP(B49,Заявки!$A$2:$O$155,3,FALSE)</f>
        <v>Пушкино</v>
      </c>
      <c r="F49" s="21"/>
    </row>
    <row r="50" spans="1:6" s="22" customFormat="1" ht="30" customHeight="1">
      <c r="A50" s="20">
        <v>6</v>
      </c>
      <c r="B50" s="21">
        <v>160</v>
      </c>
      <c r="C50" s="21" t="str">
        <f>VLOOKUP(B50,Заявки!$A$2:$O$155,6,FALSE)</f>
        <v>Ковалев Александр</v>
      </c>
      <c r="D50" s="20">
        <f>VLOOKUP(B50,Заявки!$A$2:$O$155,7,FALSE)</f>
        <v>1988</v>
      </c>
      <c r="E50" s="21" t="str">
        <f>VLOOKUP(B50,Заявки!$A$2:$O$155,3,FALSE)</f>
        <v>Одинцово</v>
      </c>
      <c r="F50" s="21"/>
    </row>
    <row r="51" spans="1:6" s="22" customFormat="1" ht="30" customHeight="1">
      <c r="A51" s="20">
        <v>7</v>
      </c>
      <c r="B51" s="21">
        <v>12</v>
      </c>
      <c r="C51" s="21" t="str">
        <f>VLOOKUP(B51,Заявки!$A$2:$O$155,6,FALSE)</f>
        <v>Алексеев Денис</v>
      </c>
      <c r="D51" s="20">
        <f>VLOOKUP(B51,Заявки!$A$2:$O$155,7,FALSE)</f>
        <v>1987</v>
      </c>
      <c r="E51" s="21" t="str">
        <f>VLOOKUP(B51,Заявки!$A$2:$O$155,3,FALSE)</f>
        <v>Шатура</v>
      </c>
      <c r="F51" s="21"/>
    </row>
    <row r="52" spans="1:6" s="22" customFormat="1" ht="30" customHeight="1">
      <c r="A52" s="20">
        <v>8</v>
      </c>
      <c r="B52" s="21">
        <v>22</v>
      </c>
      <c r="C52" s="21" t="str">
        <f>VLOOKUP(B52,Заявки!$A$2:$O$155,6,FALSE)</f>
        <v>Николаев Виталий</v>
      </c>
      <c r="D52" s="20">
        <f>VLOOKUP(B52,Заявки!$A$2:$O$155,7,FALSE)</f>
        <v>1987</v>
      </c>
      <c r="E52" s="21" t="str">
        <f>VLOOKUP(B52,Заявки!$A$2:$O$155,3,FALSE)</f>
        <v>Озеры</v>
      </c>
      <c r="F52" s="21"/>
    </row>
    <row r="53" spans="1:6" ht="30" customHeight="1" thickBot="1">
      <c r="A53" s="63" t="s">
        <v>306</v>
      </c>
      <c r="B53" s="63"/>
      <c r="C53" s="63"/>
      <c r="D53" s="63"/>
      <c r="E53" s="63"/>
      <c r="F53" s="17"/>
    </row>
    <row r="54" spans="1:6" s="22" customFormat="1" ht="30" customHeight="1" thickTop="1">
      <c r="A54" s="20">
        <v>1</v>
      </c>
      <c r="B54" s="21">
        <v>162</v>
      </c>
      <c r="C54" s="21" t="str">
        <f>VLOOKUP(B54,Заявки!$A$2:$O$155,6,FALSE)</f>
        <v>Московцев Андрей</v>
      </c>
      <c r="D54" s="20">
        <f>VLOOKUP(B54,Заявки!$A$2:$O$155,7,FALSE)</f>
        <v>1987</v>
      </c>
      <c r="E54" s="21" t="str">
        <f>VLOOKUP(B54,Заявки!$A$2:$O$155,3,FALSE)</f>
        <v>Коломна</v>
      </c>
      <c r="F54" s="21"/>
    </row>
    <row r="55" spans="1:6" s="22" customFormat="1" ht="30" customHeight="1">
      <c r="A55" s="20">
        <v>2</v>
      </c>
      <c r="B55" s="21">
        <v>163</v>
      </c>
      <c r="C55" s="21" t="str">
        <f>VLOOKUP(B55,Заявки!$A$2:$O$155,6,FALSE)</f>
        <v>Салихов Руслан</v>
      </c>
      <c r="D55" s="20">
        <f>VLOOKUP(B55,Заявки!$A$2:$O$155,7,FALSE)</f>
        <v>1980</v>
      </c>
      <c r="E55" s="21" t="str">
        <f>VLOOKUP(B55,Заявки!$A$2:$O$155,3,FALSE)</f>
        <v>Коломна</v>
      </c>
      <c r="F55" s="21"/>
    </row>
    <row r="56" spans="1:6" s="22" customFormat="1" ht="30" customHeight="1">
      <c r="A56" s="20">
        <v>3</v>
      </c>
      <c r="B56" s="21">
        <v>199</v>
      </c>
      <c r="C56" s="21" t="str">
        <f>VLOOKUP(B56,Заявки!$A$2:$O$155,6,FALSE)</f>
        <v>Гаранов Антон</v>
      </c>
      <c r="D56" s="20">
        <f>VLOOKUP(B56,Заявки!$A$2:$O$155,7,FALSE)</f>
        <v>1987</v>
      </c>
      <c r="E56" s="21" t="str">
        <f>VLOOKUP(B56,Заявки!$A$2:$O$155,3,FALSE)</f>
        <v>Истра</v>
      </c>
      <c r="F56" s="21"/>
    </row>
    <row r="57" spans="1:6" s="22" customFormat="1" ht="30" customHeight="1">
      <c r="A57" s="20">
        <v>4</v>
      </c>
      <c r="B57" s="21">
        <v>104</v>
      </c>
      <c r="C57" s="21" t="str">
        <f>VLOOKUP(B57,Заявки!$A$2:$O$155,6,FALSE)</f>
        <v>Якушев Александр</v>
      </c>
      <c r="D57" s="20">
        <f>VLOOKUP(B57,Заявки!$A$2:$O$155,7,FALSE)</f>
        <v>1988</v>
      </c>
      <c r="E57" s="21" t="str">
        <f>VLOOKUP(B57,Заявки!$A$2:$O$155,3,FALSE)</f>
        <v>Руза</v>
      </c>
      <c r="F57" s="21"/>
    </row>
    <row r="58" spans="1:6" s="22" customFormat="1" ht="30" customHeight="1">
      <c r="A58" s="20">
        <v>5</v>
      </c>
      <c r="B58" s="21">
        <v>202</v>
      </c>
      <c r="C58" s="21" t="str">
        <f>VLOOKUP(B58,Заявки!$A$2:$O$155,6,FALSE)</f>
        <v>Чугунов Илья</v>
      </c>
      <c r="D58" s="20">
        <f>VLOOKUP(B58,Заявки!$A$2:$O$155,7,FALSE)</f>
        <v>1985</v>
      </c>
      <c r="E58" s="21" t="str">
        <f>VLOOKUP(B58,Заявки!$A$2:$O$155,3,FALSE)</f>
        <v>Жуковский</v>
      </c>
      <c r="F58" s="21"/>
    </row>
    <row r="59" spans="1:6" s="22" customFormat="1" ht="30" customHeight="1">
      <c r="A59" s="20">
        <v>6</v>
      </c>
      <c r="B59" s="21">
        <v>205</v>
      </c>
      <c r="C59" s="21" t="str">
        <f>VLOOKUP(B59,Заявки!$A$2:$O$155,6,FALSE)</f>
        <v>Тучин Алексей</v>
      </c>
      <c r="D59" s="20">
        <f>VLOOKUP(B59,Заявки!$A$2:$O$155,7,FALSE)</f>
        <v>1988</v>
      </c>
      <c r="E59" s="21" t="str">
        <f>VLOOKUP(B59,Заявки!$A$2:$O$155,3,FALSE)</f>
        <v>Химки</v>
      </c>
      <c r="F59" s="21"/>
    </row>
    <row r="60" spans="1:6" s="22" customFormat="1" ht="30" customHeight="1">
      <c r="A60" s="20">
        <v>7</v>
      </c>
      <c r="B60" s="21">
        <v>206</v>
      </c>
      <c r="C60" s="21" t="str">
        <f>VLOOKUP(B60,Заявки!$A$2:$O$155,6,FALSE)</f>
        <v>Письмаров Алексей</v>
      </c>
      <c r="D60" s="20">
        <f>VLOOKUP(B60,Заявки!$A$2:$O$155,7,FALSE)</f>
        <v>1988</v>
      </c>
      <c r="E60" s="21" t="str">
        <f>VLOOKUP(B60,Заявки!$A$2:$O$155,3,FALSE)</f>
        <v>Химки</v>
      </c>
      <c r="F60" s="21"/>
    </row>
    <row r="61" spans="1:6" s="22" customFormat="1" ht="30" customHeight="1">
      <c r="A61" s="20">
        <v>8</v>
      </c>
      <c r="B61" s="21">
        <v>25</v>
      </c>
      <c r="C61" s="21" t="str">
        <f>VLOOKUP(B61,Заявки!$A$2:$O$155,6,FALSE)</f>
        <v>Котелевский Вячеслав</v>
      </c>
      <c r="D61" s="20">
        <f>VLOOKUP(B61,Заявки!$A$2:$O$155,7,FALSE)</f>
        <v>1989</v>
      </c>
      <c r="E61" s="21" t="str">
        <f>VLOOKUP(B61,Заявки!$A$2:$O$155,3,FALSE)</f>
        <v>Красногорск</v>
      </c>
      <c r="F61" s="21"/>
    </row>
    <row r="62" spans="1:6" ht="30" customHeight="1" thickBot="1">
      <c r="A62" s="63" t="s">
        <v>307</v>
      </c>
      <c r="B62" s="63"/>
      <c r="C62" s="63"/>
      <c r="D62" s="63"/>
      <c r="E62" s="63"/>
      <c r="F62" s="17"/>
    </row>
    <row r="63" spans="1:6" s="22" customFormat="1" ht="30" customHeight="1" thickTop="1">
      <c r="A63" s="20">
        <v>1</v>
      </c>
      <c r="B63" s="21">
        <v>155</v>
      </c>
      <c r="C63" s="21" t="str">
        <f>VLOOKUP(B63,Заявки!$A$2:$O$155,6,FALSE)</f>
        <v>Павлов Дмитрий</v>
      </c>
      <c r="D63" s="20">
        <f>VLOOKUP(B63,Заявки!$A$2:$O$155,7,FALSE)</f>
        <v>1989</v>
      </c>
      <c r="E63" s="21" t="str">
        <f>VLOOKUP(B63,Заявки!$A$2:$O$155,3,FALSE)</f>
        <v>Клин</v>
      </c>
      <c r="F63" s="21"/>
    </row>
    <row r="64" spans="1:6" s="22" customFormat="1" ht="30" customHeight="1">
      <c r="A64" s="20">
        <v>2</v>
      </c>
      <c r="B64" s="21">
        <v>203</v>
      </c>
      <c r="C64" s="21" t="str">
        <f>VLOOKUP(B64,Заявки!$A$2:$O$155,6,FALSE)</f>
        <v>Баев Иван</v>
      </c>
      <c r="D64" s="20">
        <f>VLOOKUP(B64,Заявки!$A$2:$O$155,7,FALSE)</f>
        <v>1989</v>
      </c>
      <c r="E64" s="21" t="str">
        <f>VLOOKUP(B64,Заявки!$A$2:$O$155,3,FALSE)</f>
        <v>Жуковский</v>
      </c>
      <c r="F64" s="21"/>
    </row>
    <row r="65" spans="1:6" s="22" customFormat="1" ht="30" customHeight="1">
      <c r="A65" s="20">
        <v>3</v>
      </c>
      <c r="B65" s="21">
        <v>29</v>
      </c>
      <c r="C65" s="21" t="str">
        <f>VLOOKUP(B65,Заявки!$A$2:$O$155,6,FALSE)</f>
        <v>Сучков Сергей</v>
      </c>
      <c r="D65" s="20">
        <f>VLOOKUP(B65,Заявки!$A$2:$O$155,7,FALSE)</f>
        <v>1971</v>
      </c>
      <c r="E65" s="21" t="str">
        <f>VLOOKUP(B65,Заявки!$A$2:$O$155,3,FALSE)</f>
        <v>КФК-1</v>
      </c>
      <c r="F65" s="21"/>
    </row>
    <row r="66" spans="1:6" s="22" customFormat="1" ht="30" customHeight="1">
      <c r="A66" s="20">
        <v>4</v>
      </c>
      <c r="B66" s="21">
        <v>31</v>
      </c>
      <c r="C66" s="21" t="str">
        <f>VLOOKUP(B66,Заявки!$A$2:$O$155,6,FALSE)</f>
        <v>Шашкин Александр</v>
      </c>
      <c r="D66" s="20">
        <f>VLOOKUP(B66,Заявки!$A$2:$O$155,7,FALSE)</f>
        <v>1988</v>
      </c>
      <c r="E66" s="21" t="str">
        <f>VLOOKUP(B66,Заявки!$A$2:$O$155,3,FALSE)</f>
        <v>Наро-Фоминск</v>
      </c>
      <c r="F66" s="21"/>
    </row>
    <row r="67" spans="1:6" s="22" customFormat="1" ht="30" customHeight="1">
      <c r="A67" s="20">
        <v>5</v>
      </c>
      <c r="B67" s="21">
        <v>35</v>
      </c>
      <c r="C67" s="21" t="str">
        <f>VLOOKUP(B67,Заявки!$A$2:$O$155,6,FALSE)</f>
        <v>Горнов Руслан</v>
      </c>
      <c r="D67" s="20">
        <f>VLOOKUP(B67,Заявки!$A$2:$O$155,7,FALSE)</f>
        <v>1987</v>
      </c>
      <c r="E67" s="21" t="str">
        <f>VLOOKUP(B67,Заявки!$A$2:$O$155,3,FALSE)</f>
        <v>Электросталь</v>
      </c>
      <c r="F67" s="21"/>
    </row>
    <row r="68" spans="1:6" s="22" customFormat="1" ht="30" customHeight="1">
      <c r="A68" s="20">
        <v>6</v>
      </c>
      <c r="B68" s="21">
        <v>195</v>
      </c>
      <c r="C68" s="21" t="str">
        <f>VLOOKUP(B68,Заявки!$A$2:$O$155,6,FALSE)</f>
        <v>Резниченко Антон</v>
      </c>
      <c r="D68" s="20">
        <f>VLOOKUP(B68,Заявки!$A$2:$O$155,7,FALSE)</f>
        <v>1992</v>
      </c>
      <c r="E68" s="21" t="str">
        <f>VLOOKUP(B68,Заявки!$A$2:$O$155,3,FALSE)</f>
        <v>КФК-10 МОФ</v>
      </c>
      <c r="F68" s="21"/>
    </row>
    <row r="69" spans="1:6" s="22" customFormat="1" ht="30" customHeight="1">
      <c r="A69" s="20">
        <v>7</v>
      </c>
      <c r="B69" s="21">
        <v>196</v>
      </c>
      <c r="C69" s="21" t="str">
        <f>VLOOKUP(B69,Заявки!$A$2:$O$155,6,FALSE)</f>
        <v>Федин Александр</v>
      </c>
      <c r="D69" s="20">
        <f>VLOOKUP(B69,Заявки!$A$2:$O$155,7,FALSE)</f>
        <v>1992</v>
      </c>
      <c r="E69" s="21" t="str">
        <f>VLOOKUP(B69,Заявки!$A$2:$O$155,3,FALSE)</f>
        <v>КФК-10 МОФ</v>
      </c>
      <c r="F69" s="21"/>
    </row>
    <row r="70" spans="1:6" s="22" customFormat="1" ht="30" customHeight="1">
      <c r="A70" s="20">
        <v>8</v>
      </c>
      <c r="B70" s="21">
        <v>192</v>
      </c>
      <c r="C70" s="21" t="str">
        <f>VLOOKUP(B70,Заявки!$A$2:$O$155,6,FALSE)</f>
        <v>Санкин Андрей</v>
      </c>
      <c r="D70" s="20">
        <f>VLOOKUP(B70,Заявки!$A$2:$O$155,7,FALSE)</f>
        <v>1964</v>
      </c>
      <c r="E70" s="21" t="str">
        <f>VLOOKUP(B70,Заявки!$A$2:$O$155,3,FALSE)</f>
        <v>КФК-5 (ОСН)</v>
      </c>
      <c r="F70" s="21"/>
    </row>
    <row r="71" spans="1:6" ht="30" customHeight="1" thickBot="1">
      <c r="A71" s="63" t="s">
        <v>370</v>
      </c>
      <c r="B71" s="63"/>
      <c r="C71" s="63"/>
      <c r="D71" s="63"/>
      <c r="E71" s="63"/>
      <c r="F71" s="17"/>
    </row>
    <row r="72" spans="1:6" s="22" customFormat="1" ht="30" customHeight="1" thickTop="1">
      <c r="A72" s="20">
        <v>1</v>
      </c>
      <c r="B72" s="21">
        <v>186</v>
      </c>
      <c r="C72" s="21" t="str">
        <f>VLOOKUP(B72,Заявки!$A$2:$O$155,6,FALSE)</f>
        <v>Cуслов Алексей</v>
      </c>
      <c r="D72" s="20">
        <f>VLOOKUP(B72,Заявки!$A$2:$O$155,7,FALSE)</f>
        <v>1972</v>
      </c>
      <c r="E72" s="21" t="str">
        <f>VLOOKUP(B72,Заявки!$A$2:$O$155,3,FALSE)</f>
        <v>П.-Посад</v>
      </c>
      <c r="F72" s="21"/>
    </row>
    <row r="73" spans="1:6" s="22" customFormat="1" ht="30" customHeight="1">
      <c r="A73" s="20">
        <v>2</v>
      </c>
      <c r="B73" s="21">
        <v>189</v>
      </c>
      <c r="C73" s="21" t="str">
        <f>VLOOKUP(B73,Заявки!$A$2:$O$155,6,FALSE)</f>
        <v>Ягодкин Игорь</v>
      </c>
      <c r="D73" s="20">
        <f>VLOOKUP(B73,Заявки!$A$2:$O$155,7,FALSE)</f>
        <v>1972</v>
      </c>
      <c r="E73" s="21" t="str">
        <f>VLOOKUP(B73,Заявки!$A$2:$O$155,3,FALSE)</f>
        <v>Дмитров</v>
      </c>
      <c r="F73" s="21"/>
    </row>
    <row r="74" spans="1:6" s="22" customFormat="1" ht="30" customHeight="1">
      <c r="A74" s="20">
        <v>3</v>
      </c>
      <c r="B74" s="21">
        <v>151</v>
      </c>
      <c r="C74" s="21" t="str">
        <f>VLOOKUP(B74,Заявки!$A$2:$O$155,6,FALSE)</f>
        <v>Ковалев Алексей</v>
      </c>
      <c r="D74" s="20">
        <f>VLOOKUP(B74,Заявки!$A$2:$O$155,7,FALSE)</f>
        <v>1976</v>
      </c>
      <c r="E74" s="21" t="str">
        <f>VLOOKUP(B74,Заявки!$A$2:$O$155,3,FALSE)</f>
        <v>Орехово-Зуево</v>
      </c>
      <c r="F74" s="21"/>
    </row>
    <row r="75" spans="1:6" s="22" customFormat="1" ht="30" customHeight="1">
      <c r="A75" s="20">
        <v>4</v>
      </c>
      <c r="B75" s="21">
        <v>147</v>
      </c>
      <c r="C75" s="21" t="str">
        <f>VLOOKUP(B75,Заявки!$A$2:$O$155,6,FALSE)</f>
        <v>Мареев Евгений</v>
      </c>
      <c r="D75" s="20">
        <f>VLOOKUP(B75,Заявки!$A$2:$O$155,7,FALSE)</f>
        <v>1989</v>
      </c>
      <c r="E75" s="21" t="str">
        <f>VLOOKUP(B75,Заявки!$A$2:$O$155,3,FALSE)</f>
        <v>Волоколамск</v>
      </c>
      <c r="F75" s="21"/>
    </row>
    <row r="76" spans="1:6" s="22" customFormat="1" ht="30" customHeight="1">
      <c r="A76" s="20">
        <v>5</v>
      </c>
      <c r="B76" s="21">
        <v>130</v>
      </c>
      <c r="C76" s="21" t="str">
        <f>VLOOKUP(B76,Заявки!$A$2:$O$155,6,FALSE)</f>
        <v>Николайчук Артем</v>
      </c>
      <c r="D76" s="20">
        <f>VLOOKUP(B76,Заявки!$A$2:$O$155,7,FALSE)</f>
        <v>1984</v>
      </c>
      <c r="E76" s="21" t="str">
        <f>VLOOKUP(B76,Заявки!$A$2:$O$155,3,FALSE)</f>
        <v>Протвино</v>
      </c>
      <c r="F76" s="21"/>
    </row>
    <row r="77" spans="1:6" s="22" customFormat="1" ht="30" customHeight="1">
      <c r="A77" s="20">
        <v>6</v>
      </c>
      <c r="B77" s="21">
        <v>10</v>
      </c>
      <c r="C77" s="21" t="str">
        <f>VLOOKUP(B77,Заявки!$A$2:$O$155,6,FALSE)</f>
        <v>Шапоров Евгений</v>
      </c>
      <c r="D77" s="20">
        <f>VLOOKUP(B77,Заявки!$A$2:$O$155,7,FALSE)</f>
        <v>1982</v>
      </c>
      <c r="E77" s="21" t="str">
        <f>VLOOKUP(B77,Заявки!$A$2:$O$155,3,FALSE)</f>
        <v>Домодедово</v>
      </c>
      <c r="F77" s="21"/>
    </row>
    <row r="78" spans="1:6" s="22" customFormat="1" ht="30" customHeight="1">
      <c r="A78" s="20">
        <v>7</v>
      </c>
      <c r="B78" s="21">
        <v>32</v>
      </c>
      <c r="C78" s="21" t="str">
        <f>VLOOKUP(B78,Заявки!$A$2:$O$155,6,FALSE)</f>
        <v>Коновалов Павел</v>
      </c>
      <c r="D78" s="20">
        <f>VLOOKUP(B78,Заявки!$A$2:$O$155,7,FALSE)</f>
        <v>1987</v>
      </c>
      <c r="E78" s="21" t="str">
        <f>VLOOKUP(B78,Заявки!$A$2:$O$155,3,FALSE)</f>
        <v>Наро-Фоминск</v>
      </c>
      <c r="F78" s="21"/>
    </row>
    <row r="79" spans="1:6" s="22" customFormat="1" ht="30" customHeight="1">
      <c r="A79" s="20">
        <v>8</v>
      </c>
      <c r="B79" s="21">
        <v>103</v>
      </c>
      <c r="C79" s="21" t="str">
        <f>VLOOKUP(B79,Заявки!$A$2:$O$155,6,FALSE)</f>
        <v>Папшев Алексей</v>
      </c>
      <c r="D79" s="20">
        <f>VLOOKUP(B79,Заявки!$A$2:$O$155,7,FALSE)</f>
        <v>1988</v>
      </c>
      <c r="E79" s="21" t="str">
        <f>VLOOKUP(B79,Заявки!$A$2:$O$155,3,FALSE)</f>
        <v>Руза</v>
      </c>
      <c r="F79" s="21"/>
    </row>
    <row r="80" spans="1:6" ht="30" customHeight="1" thickBot="1">
      <c r="A80" s="63" t="s">
        <v>371</v>
      </c>
      <c r="B80" s="63"/>
      <c r="C80" s="63"/>
      <c r="D80" s="63"/>
      <c r="E80" s="63"/>
      <c r="F80" s="17"/>
    </row>
    <row r="81" spans="1:6" s="22" customFormat="1" ht="30" customHeight="1" thickTop="1">
      <c r="A81" s="20">
        <v>1</v>
      </c>
      <c r="B81" s="21">
        <v>24</v>
      </c>
      <c r="C81" s="21" t="str">
        <f>VLOOKUP(B81,Заявки!$A$2:$O$155,6,FALSE)</f>
        <v>Туровский Иван</v>
      </c>
      <c r="D81" s="20">
        <f>VLOOKUP(B81,Заявки!$A$2:$O$155,7,FALSE)</f>
        <v>1996</v>
      </c>
      <c r="E81" s="21" t="str">
        <f>VLOOKUP(B81,Заявки!$A$2:$O$155,3,FALSE)</f>
        <v>Озеры</v>
      </c>
      <c r="F81" s="21"/>
    </row>
    <row r="82" spans="1:6" s="22" customFormat="1" ht="30" customHeight="1">
      <c r="A82" s="20">
        <v>2</v>
      </c>
      <c r="B82" s="23">
        <v>211</v>
      </c>
      <c r="C82" s="21" t="str">
        <f>VLOOKUP(B82,Заявки!$A$2:$O$155,6,FALSE)</f>
        <v>Николаев Евгений</v>
      </c>
      <c r="D82" s="20">
        <f>VLOOKUP(B82,Заявки!$A$2:$O$155,7,FALSE)</f>
        <v>1967</v>
      </c>
      <c r="E82" s="21" t="str">
        <f>VLOOKUP(B82,Заявки!$A$2:$O$155,3,FALSE)</f>
        <v>КФК-2</v>
      </c>
      <c r="F82" s="21"/>
    </row>
    <row r="83" spans="1:6" s="22" customFormat="1" ht="30" customHeight="1">
      <c r="A83" s="20">
        <v>3</v>
      </c>
      <c r="B83" s="24">
        <v>212</v>
      </c>
      <c r="C83" s="21" t="str">
        <f>VLOOKUP(B83,Заявки!$A$2:$O$155,6,FALSE)</f>
        <v>Трунов Павел</v>
      </c>
      <c r="D83" s="20">
        <f>VLOOKUP(B83,Заявки!$A$2:$O$155,7,FALSE)</f>
        <v>1984</v>
      </c>
      <c r="E83" s="21" t="str">
        <f>VLOOKUP(B83,Заявки!$A$2:$O$155,3,FALSE)</f>
        <v>КФК-2</v>
      </c>
      <c r="F83" s="21"/>
    </row>
    <row r="84" spans="1:6" s="22" customFormat="1" ht="30" customHeight="1">
      <c r="A84" s="20">
        <v>4</v>
      </c>
      <c r="B84" s="23">
        <v>214</v>
      </c>
      <c r="C84" s="21" t="str">
        <f>VLOOKUP(B84,Заявки!$A$2:$O$155,6,FALSE)</f>
        <v>Тюкин Юрий</v>
      </c>
      <c r="D84" s="20">
        <f>VLOOKUP(B84,Заявки!$A$2:$O$155,7,FALSE)</f>
        <v>1976</v>
      </c>
      <c r="E84" s="21" t="str">
        <f>VLOOKUP(B84,Заявки!$A$2:$O$155,3,FALSE)</f>
        <v>СП ДПС Юг</v>
      </c>
      <c r="F84" s="21"/>
    </row>
    <row r="85" spans="1:6" s="22" customFormat="1" ht="30" customHeight="1">
      <c r="A85" s="20">
        <v>5</v>
      </c>
      <c r="B85" s="23">
        <v>215</v>
      </c>
      <c r="C85" s="21" t="str">
        <f>VLOOKUP(B85,Заявки!$A$2:$O$155,6,FALSE)</f>
        <v>Разенков Вадим</v>
      </c>
      <c r="D85" s="20">
        <f>VLOOKUP(B85,Заявки!$A$2:$O$155,7,FALSE)</f>
        <v>1984</v>
      </c>
      <c r="E85" s="21" t="str">
        <f>VLOOKUP(B85,Заявки!$A$2:$O$155,3,FALSE)</f>
        <v>СП ДПС Юг</v>
      </c>
      <c r="F85" s="21"/>
    </row>
    <row r="86" spans="1:6" s="22" customFormat="1" ht="30" customHeight="1">
      <c r="A86" s="20">
        <v>6</v>
      </c>
      <c r="B86" s="23">
        <v>220</v>
      </c>
      <c r="C86" s="21" t="str">
        <f>VLOOKUP(B86,Заявки!$A$2:$O$155,6,FALSE)</f>
        <v>Иевский Илья</v>
      </c>
      <c r="D86" s="20">
        <f>VLOOKUP(B86,Заявки!$A$2:$O$155,7,FALSE)</f>
        <v>1981</v>
      </c>
      <c r="E86" s="21" t="str">
        <f>VLOOKUP(B86,Заявки!$A$2:$O$155,3,FALSE)</f>
        <v>Кашира</v>
      </c>
      <c r="F86" s="21"/>
    </row>
    <row r="87" spans="1:6" s="22" customFormat="1" ht="30" customHeight="1">
      <c r="A87" s="20">
        <v>7</v>
      </c>
      <c r="B87" s="23">
        <v>221</v>
      </c>
      <c r="C87" s="21" t="str">
        <f>VLOOKUP(B87,Заявки!$A$2:$O$155,6,FALSE)</f>
        <v>Бобков Константин</v>
      </c>
      <c r="D87" s="20">
        <f>VLOOKUP(B87,Заявки!$A$2:$O$155,7,FALSE)</f>
        <v>1984</v>
      </c>
      <c r="E87" s="21" t="str">
        <f>VLOOKUP(B87,Заявки!$A$2:$O$155,3,FALSE)</f>
        <v>Кашира</v>
      </c>
      <c r="F87" s="21"/>
    </row>
    <row r="88" spans="1:6" s="22" customFormat="1" ht="30" customHeight="1">
      <c r="A88" s="20">
        <v>8</v>
      </c>
      <c r="B88" s="23">
        <v>223</v>
      </c>
      <c r="C88" s="21" t="str">
        <f>VLOOKUP(B88,Заявки!$A$2:$O$155,6,FALSE)</f>
        <v>Воеводин Андрей</v>
      </c>
      <c r="D88" s="20">
        <f>VLOOKUP(B88,Заявки!$A$2:$O$155,7,FALSE)</f>
        <v>1982</v>
      </c>
      <c r="E88" s="21" t="str">
        <f>VLOOKUP(B88,Заявки!$A$2:$O$155,3,FALSE)</f>
        <v>КФК-1</v>
      </c>
      <c r="F88" s="21"/>
    </row>
    <row r="89" spans="1:6" ht="30" customHeight="1" thickBot="1">
      <c r="A89" s="63" t="s">
        <v>410</v>
      </c>
      <c r="B89" s="63"/>
      <c r="C89" s="63"/>
      <c r="D89" s="63"/>
      <c r="E89" s="63"/>
      <c r="F89" s="17"/>
    </row>
    <row r="90" spans="1:6" s="22" customFormat="1" ht="30" customHeight="1" thickTop="1">
      <c r="A90" s="20">
        <v>1</v>
      </c>
      <c r="B90" s="21">
        <v>226</v>
      </c>
      <c r="C90" s="21" t="str">
        <f>VLOOKUP(B90,Заявки!$A$2:$O$155,6,FALSE)</f>
        <v>Фролов Алексей</v>
      </c>
      <c r="D90" s="20">
        <f>VLOOKUP(B90,Заявки!$A$2:$O$155,7,FALSE)</f>
        <v>1984</v>
      </c>
      <c r="E90" s="21" t="str">
        <f>VLOOKUP(B90,Заявки!$A$2:$O$155,3,FALSE)</f>
        <v>КФК-1</v>
      </c>
      <c r="F90" s="21"/>
    </row>
    <row r="91" spans="1:6" s="22" customFormat="1" ht="30" customHeight="1">
      <c r="A91" s="20">
        <v>2</v>
      </c>
      <c r="B91" s="21">
        <v>302</v>
      </c>
      <c r="C91" s="21" t="str">
        <f>VLOOKUP(B91,Заявки!$A$2:$O$155,6,FALSE)</f>
        <v>Сватиков Роман</v>
      </c>
      <c r="D91" s="20">
        <f>VLOOKUP(B91,Заявки!$A$2:$O$155,7,FALSE)</f>
        <v>1978</v>
      </c>
      <c r="E91" s="21" t="str">
        <f>VLOOKUP(B91,Заявки!$A$2:$O$155,3,FALSE)</f>
        <v>Воскресенск</v>
      </c>
      <c r="F91" s="21"/>
    </row>
    <row r="92" spans="1:6" s="22" customFormat="1" ht="30" customHeight="1">
      <c r="A92" s="20">
        <v>3</v>
      </c>
      <c r="B92" s="21">
        <v>303</v>
      </c>
      <c r="C92" s="21" t="str">
        <f>VLOOKUP(B92,Заявки!$A$2:$O$155,6,FALSE)</f>
        <v>Кобзарь Андрей</v>
      </c>
      <c r="D92" s="20">
        <f>VLOOKUP(B92,Заявки!$A$2:$O$155,7,FALSE)</f>
        <v>1983</v>
      </c>
      <c r="E92" s="21" t="str">
        <f>VLOOKUP(B92,Заявки!$A$2:$O$155,3,FALSE)</f>
        <v>Воскресенск</v>
      </c>
      <c r="F92" s="21"/>
    </row>
    <row r="93" spans="1:6" s="22" customFormat="1" ht="30" customHeight="1">
      <c r="A93" s="20">
        <v>4</v>
      </c>
      <c r="B93" s="21">
        <v>304</v>
      </c>
      <c r="C93" s="21" t="str">
        <f>VLOOKUP(B93,Заявки!$A$2:$O$155,6,FALSE)</f>
        <v>Никитин Сергей</v>
      </c>
      <c r="D93" s="20">
        <f>VLOOKUP(B93,Заявки!$A$2:$O$155,7,FALSE)</f>
        <v>1965</v>
      </c>
      <c r="E93" s="21" t="str">
        <f>VLOOKUP(B93,Заявки!$A$2:$O$155,3,FALSE)</f>
        <v>Зарайск</v>
      </c>
      <c r="F93" s="21"/>
    </row>
    <row r="94" spans="1:6" s="22" customFormat="1" ht="30" customHeight="1">
      <c r="A94" s="20">
        <v>5</v>
      </c>
      <c r="B94" s="21">
        <v>305</v>
      </c>
      <c r="C94" s="21" t="str">
        <f>VLOOKUP(B94,Заявки!$A$2:$O$155,6,FALSE)</f>
        <v>Кокорев Андрей</v>
      </c>
      <c r="D94" s="20">
        <f>VLOOKUP(B94,Заявки!$A$2:$O$155,7,FALSE)</f>
        <v>1985</v>
      </c>
      <c r="E94" s="21" t="str">
        <f>VLOOKUP(B94,Заявки!$A$2:$O$155,3,FALSE)</f>
        <v>Зарайск</v>
      </c>
      <c r="F94" s="21"/>
    </row>
    <row r="95" spans="1:6" s="22" customFormat="1" ht="30" customHeight="1">
      <c r="A95" s="20">
        <v>6</v>
      </c>
      <c r="B95" s="21">
        <v>307</v>
      </c>
      <c r="C95" s="21" t="str">
        <f>VLOOKUP(B95,Заявки!$A$2:$O$155,6,FALSE)</f>
        <v>Сарафанов Алексей</v>
      </c>
      <c r="D95" s="20">
        <f>VLOOKUP(B95,Заявки!$A$2:$O$155,7,FALSE)</f>
        <v>1979</v>
      </c>
      <c r="E95" s="21" t="str">
        <f>VLOOKUP(B95,Заявки!$A$2:$O$155,3,FALSE)</f>
        <v>Раменское</v>
      </c>
      <c r="F95" s="21"/>
    </row>
    <row r="96" spans="1:6" s="22" customFormat="1" ht="30" customHeight="1">
      <c r="A96" s="20">
        <v>7</v>
      </c>
      <c r="B96" s="21">
        <v>308</v>
      </c>
      <c r="C96" s="21" t="str">
        <f>VLOOKUP(B96,Заявки!$A$2:$O$155,6,FALSE)</f>
        <v>Нижник Кирилл</v>
      </c>
      <c r="D96" s="20">
        <f>VLOOKUP(B96,Заявки!$A$2:$O$155,7,FALSE)</f>
        <v>1976</v>
      </c>
      <c r="E96" s="21" t="str">
        <f>VLOOKUP(B96,Заявки!$A$2:$O$155,3,FALSE)</f>
        <v>Раменское</v>
      </c>
      <c r="F96" s="21"/>
    </row>
    <row r="97" spans="1:6" s="22" customFormat="1" ht="30" customHeight="1">
      <c r="A97" s="20">
        <v>8</v>
      </c>
      <c r="B97" s="21">
        <v>310</v>
      </c>
      <c r="C97" s="21" t="str">
        <f>VLOOKUP(B97,Заявки!$A$2:$O$155,6,FALSE)</f>
        <v>Криволапов Александр</v>
      </c>
      <c r="D97" s="20">
        <f>VLOOKUP(B97,Заявки!$A$2:$O$155,7,FALSE)</f>
        <v>1989</v>
      </c>
      <c r="E97" s="21" t="str">
        <f>VLOOKUP(B97,Заявки!$A$2:$O$155,3,FALSE)</f>
        <v>Солнечногорск</v>
      </c>
      <c r="F97" s="21"/>
    </row>
    <row r="98" spans="1:6" s="22" customFormat="1" ht="30" customHeight="1" thickBot="1">
      <c r="A98" s="63" t="s">
        <v>484</v>
      </c>
      <c r="B98" s="63"/>
      <c r="C98" s="63"/>
      <c r="D98" s="63"/>
      <c r="E98" s="63"/>
      <c r="F98" s="44"/>
    </row>
    <row r="99" spans="1:6" s="22" customFormat="1" ht="30" customHeight="1" thickTop="1">
      <c r="A99" s="20">
        <v>1</v>
      </c>
      <c r="B99" s="21">
        <v>311</v>
      </c>
      <c r="C99" s="21" t="str">
        <f>VLOOKUP(B99,Заявки!$A$2:$O$155,6,FALSE)</f>
        <v>Пахомов Павел</v>
      </c>
      <c r="D99" s="20">
        <f>VLOOKUP(B99,Заявки!$A$2:$O$155,7,FALSE)</f>
        <v>1982</v>
      </c>
      <c r="E99" s="21" t="str">
        <f>VLOOKUP(B99,Заявки!$A$2:$O$155,3,FALSE)</f>
        <v>Солнечногорск</v>
      </c>
      <c r="F99" s="21"/>
    </row>
    <row r="100" spans="1:6" s="22" customFormat="1" ht="30" customHeight="1">
      <c r="A100" s="20">
        <v>2</v>
      </c>
      <c r="B100" s="21">
        <v>313</v>
      </c>
      <c r="C100" s="21" t="str">
        <f>VLOOKUP(B100,Заявки!$A$2:$O$155,6,FALSE)</f>
        <v>Толкачев Владимир</v>
      </c>
      <c r="D100" s="20">
        <f>VLOOKUP(B100,Заявки!$A$2:$O$155,7,FALSE)</f>
        <v>1970</v>
      </c>
      <c r="E100" s="21" t="str">
        <f>VLOOKUP(B100,Заявки!$A$2:$O$155,3,FALSE)</f>
        <v>Можайск</v>
      </c>
      <c r="F100" s="21"/>
    </row>
    <row r="101" spans="1:6" s="22" customFormat="1" ht="30" customHeight="1">
      <c r="A101" s="20">
        <v>3</v>
      </c>
      <c r="B101" s="21">
        <v>314</v>
      </c>
      <c r="C101" s="21" t="str">
        <f>VLOOKUP(B101,Заявки!$A$2:$O$155,6,FALSE)</f>
        <v>Шевлягин Алексей</v>
      </c>
      <c r="D101" s="20">
        <f>VLOOKUP(B101,Заявки!$A$2:$O$155,7,FALSE)</f>
        <v>1984</v>
      </c>
      <c r="E101" s="21" t="str">
        <f>VLOOKUP(B101,Заявки!$A$2:$O$155,3,FALSE)</f>
        <v>Можайск</v>
      </c>
      <c r="F101" s="21"/>
    </row>
    <row r="102" spans="1:6" s="22" customFormat="1" ht="30" customHeight="1">
      <c r="A102" s="20">
        <v>4</v>
      </c>
      <c r="B102" s="21">
        <v>316</v>
      </c>
      <c r="C102" s="21" t="str">
        <f>VLOOKUP(B102,Заявки!$A$2:$O$155,6,FALSE)</f>
        <v>Егоров Вячеслав</v>
      </c>
      <c r="D102" s="20">
        <f>VLOOKUP(B102,Заявки!$A$2:$O$155,7,FALSE)</f>
        <v>1980</v>
      </c>
      <c r="E102" s="21" t="str">
        <f>VLOOKUP(B102,Заявки!$A$2:$O$155,3,FALSE)</f>
        <v>Шаховская</v>
      </c>
      <c r="F102" s="21"/>
    </row>
    <row r="103" spans="1:6" s="22" customFormat="1" ht="30" customHeight="1">
      <c r="A103" s="20">
        <v>5</v>
      </c>
      <c r="B103" s="21">
        <v>317</v>
      </c>
      <c r="C103" s="21" t="str">
        <f>VLOOKUP(B103,Заявки!$A$2:$O$155,6,FALSE)</f>
        <v>Самойлик Николай</v>
      </c>
      <c r="D103" s="20">
        <f>VLOOKUP(B103,Заявки!$A$2:$O$155,7,FALSE)</f>
        <v>1987</v>
      </c>
      <c r="E103" s="21" t="str">
        <f>VLOOKUP(B103,Заявки!$A$2:$O$155,3,FALSE)</f>
        <v>Шаховская</v>
      </c>
      <c r="F103" s="21"/>
    </row>
    <row r="104" spans="1:6" s="22" customFormat="1" ht="30" customHeight="1">
      <c r="A104" s="20">
        <v>6</v>
      </c>
      <c r="B104" s="21">
        <v>319</v>
      </c>
      <c r="C104" s="21" t="str">
        <f>VLOOKUP(B104,Заявки!$A$2:$O$155,6,FALSE)</f>
        <v>Гречихин Артем</v>
      </c>
      <c r="D104" s="20">
        <f>VLOOKUP(B104,Заявки!$A$2:$O$155,7,FALSE)</f>
        <v>1985</v>
      </c>
      <c r="E104" s="21" t="str">
        <f>VLOOKUP(B104,Заявки!$A$2:$O$155,3,FALSE)</f>
        <v>Ленинский</v>
      </c>
      <c r="F104" s="21"/>
    </row>
    <row r="105" spans="1:6" s="22" customFormat="1" ht="30" customHeight="1">
      <c r="A105" s="20">
        <v>7</v>
      </c>
      <c r="B105" s="21">
        <v>321</v>
      </c>
      <c r="C105" s="21" t="str">
        <f>VLOOKUP(B105,Заявки!$A$2:$O$155,6,FALSE)</f>
        <v>Грязнов Владимир</v>
      </c>
      <c r="D105" s="20">
        <f>VLOOKUP(B105,Заявки!$A$2:$O$155,7,FALSE)</f>
        <v>1983</v>
      </c>
      <c r="E105" s="21" t="str">
        <f>VLOOKUP(B105,Заявки!$A$2:$O$155,3,FALSE)</f>
        <v>Щелково</v>
      </c>
      <c r="F105" s="21"/>
    </row>
    <row r="106" spans="1:6" s="22" customFormat="1" ht="30" customHeight="1">
      <c r="A106" s="20">
        <v>8</v>
      </c>
      <c r="B106" s="21">
        <v>322</v>
      </c>
      <c r="C106" s="21" t="str">
        <f>VLOOKUP(B106,Заявки!$A$2:$O$155,6,FALSE)</f>
        <v>Цуцков Илья</v>
      </c>
      <c r="D106" s="20">
        <f>VLOOKUP(B106,Заявки!$A$2:$O$155,7,FALSE)</f>
        <v>1989</v>
      </c>
      <c r="E106" s="21" t="str">
        <f>VLOOKUP(B106,Заявки!$A$2:$O$155,3,FALSE)</f>
        <v>Щелково</v>
      </c>
      <c r="F106" s="21"/>
    </row>
    <row r="107" spans="1:6" s="22" customFormat="1" ht="30" customHeight="1" thickBot="1">
      <c r="A107" s="63" t="s">
        <v>485</v>
      </c>
      <c r="B107" s="63"/>
      <c r="C107" s="63"/>
      <c r="D107" s="63"/>
      <c r="E107" s="63"/>
      <c r="F107" s="44"/>
    </row>
    <row r="108" spans="1:6" s="46" customFormat="1" ht="30" customHeight="1" thickTop="1">
      <c r="A108" s="45">
        <v>1</v>
      </c>
      <c r="B108" s="45">
        <v>324</v>
      </c>
      <c r="C108" s="47" t="str">
        <f>VLOOKUP(B108,Заявки!$A$2:$O$155,6,FALSE)</f>
        <v>Аникин Александр</v>
      </c>
      <c r="D108" s="45">
        <f>VLOOKUP(B108,Заявки!$A$2:$O$155,7,FALSE)</f>
        <v>1985</v>
      </c>
      <c r="E108" s="47" t="str">
        <f>VLOOKUP(B108,Заявки!$A$2:$O$155,3,FALSE)</f>
        <v>СП ДПС Север</v>
      </c>
      <c r="F108" s="47"/>
    </row>
    <row r="109" spans="1:6" s="46" customFormat="1" ht="30" customHeight="1">
      <c r="A109" s="45">
        <v>2</v>
      </c>
      <c r="B109" s="45">
        <v>325</v>
      </c>
      <c r="C109" s="47" t="str">
        <f>VLOOKUP(B109,Заявки!$A$2:$O$155,6,FALSE)</f>
        <v>Вялов Максим</v>
      </c>
      <c r="D109" s="45">
        <f>VLOOKUP(B109,Заявки!$A$2:$O$155,7,FALSE)</f>
        <v>1989</v>
      </c>
      <c r="E109" s="47" t="str">
        <f>VLOOKUP(B109,Заявки!$A$2:$O$155,3,FALSE)</f>
        <v>Подольск</v>
      </c>
      <c r="F109" s="47"/>
    </row>
    <row r="110" spans="1:6" s="46" customFormat="1" ht="30" customHeight="1">
      <c r="A110" s="45">
        <v>3</v>
      </c>
      <c r="B110" s="45">
        <v>326</v>
      </c>
      <c r="C110" s="47" t="str">
        <f>VLOOKUP(B110,Заявки!$A$2:$O$155,6,FALSE)</f>
        <v>Дмитренко Юрий</v>
      </c>
      <c r="D110" s="45">
        <f>VLOOKUP(B110,Заявки!$A$2:$O$155,7,FALSE)</f>
        <v>1988</v>
      </c>
      <c r="E110" s="47" t="str">
        <f>VLOOKUP(B110,Заявки!$A$2:$O$155,3,FALSE)</f>
        <v>Подольск</v>
      </c>
      <c r="F110" s="47"/>
    </row>
    <row r="111" spans="1:6" s="46" customFormat="1" ht="30" customHeight="1">
      <c r="A111" s="45">
        <v>4</v>
      </c>
      <c r="B111" s="45">
        <v>328</v>
      </c>
      <c r="C111" s="47" t="str">
        <f>VLOOKUP(B111,Заявки!$A$2:$O$155,6,FALSE)</f>
        <v>Курчатов Николай</v>
      </c>
      <c r="D111" s="45">
        <f>VLOOKUP(B111,Заявки!$A$2:$O$155,7,FALSE)</f>
        <v>1987</v>
      </c>
      <c r="E111" s="47" t="str">
        <f>VLOOKUP(B111,Заявки!$A$2:$O$155,3,FALSE)</f>
        <v>Луховицы</v>
      </c>
      <c r="F111" s="47"/>
    </row>
    <row r="112" spans="1:6" s="46" customFormat="1" ht="30" customHeight="1">
      <c r="A112" s="45">
        <v>5</v>
      </c>
      <c r="B112" s="45">
        <v>329</v>
      </c>
      <c r="C112" s="47" t="str">
        <f>VLOOKUP(B112,Заявки!$A$2:$O$155,6,FALSE)</f>
        <v>Песков Дмитрий</v>
      </c>
      <c r="D112" s="45">
        <f>VLOOKUP(B112,Заявки!$A$2:$O$155,7,FALSE)</f>
        <v>1985</v>
      </c>
      <c r="E112" s="47" t="str">
        <f>VLOOKUP(B112,Заявки!$A$2:$O$155,3,FALSE)</f>
        <v>Луховицы</v>
      </c>
      <c r="F112" s="47"/>
    </row>
    <row r="113" spans="1:6" s="46" customFormat="1" ht="30" customHeight="1">
      <c r="A113" s="45">
        <v>6</v>
      </c>
      <c r="B113" s="45">
        <v>332</v>
      </c>
      <c r="C113" s="47" t="str">
        <f>VLOOKUP(B113,Заявки!$A$2:$O$155,6,FALSE)</f>
        <v>Стоякин Михаил</v>
      </c>
      <c r="D113" s="45">
        <f>VLOOKUP(B113,Заявки!$A$2:$O$155,7,FALSE)</f>
        <v>1990</v>
      </c>
      <c r="E113" s="47" t="str">
        <f>VLOOKUP(B113,Заявки!$A$2:$O$155,3,FALSE)</f>
        <v>Люберцы</v>
      </c>
      <c r="F113" s="47"/>
    </row>
    <row r="114" spans="1:6" s="46" customFormat="1" ht="30" customHeight="1">
      <c r="A114" s="45">
        <v>7</v>
      </c>
      <c r="B114" s="45">
        <v>333</v>
      </c>
      <c r="C114" s="47" t="str">
        <f>VLOOKUP(B114,Заявки!$A$2:$O$155,6,FALSE)</f>
        <v>Карпов Иван</v>
      </c>
      <c r="D114" s="45">
        <f>VLOOKUP(B114,Заявки!$A$2:$O$155,7,FALSE)</f>
        <v>1987</v>
      </c>
      <c r="E114" s="47" t="str">
        <f>VLOOKUP(B114,Заявки!$A$2:$O$155,3,FALSE)</f>
        <v>Люберцы</v>
      </c>
      <c r="F114" s="47"/>
    </row>
    <row r="115" spans="1:6" s="46" customFormat="1" ht="30" customHeight="1">
      <c r="A115" s="45">
        <v>8</v>
      </c>
      <c r="B115" s="45">
        <v>335</v>
      </c>
      <c r="C115" s="47" t="str">
        <f>VLOOKUP(B115,Заявки!$A$2:$O$155,6,FALSE)</f>
        <v>Малофеев Федор</v>
      </c>
      <c r="D115" s="45">
        <f>VLOOKUP(B115,Заявки!$A$2:$O$155,7,FALSE)</f>
        <v>1995</v>
      </c>
      <c r="E115" s="47" t="str">
        <f>VLOOKUP(B115,Заявки!$A$2:$O$155,3,FALSE)</f>
        <v>Протвино</v>
      </c>
      <c r="F115" s="47"/>
    </row>
    <row r="116" spans="1:6" ht="30" customHeight="1" thickBot="1">
      <c r="A116" s="63" t="s">
        <v>491</v>
      </c>
      <c r="B116" s="63"/>
      <c r="C116" s="63"/>
      <c r="D116" s="63"/>
      <c r="E116" s="63"/>
      <c r="F116" s="44"/>
    </row>
    <row r="117" spans="1:6" ht="30" customHeight="1" thickTop="1">
      <c r="A117" s="45">
        <v>1</v>
      </c>
      <c r="B117" s="45">
        <v>336</v>
      </c>
      <c r="C117" s="47" t="str">
        <f>VLOOKUP(B117,Заявки!$A$2:$O$155,6,FALSE)</f>
        <v>Звиргздин Владимир</v>
      </c>
      <c r="D117" s="45">
        <f>VLOOKUP(B117,Заявки!$A$2:$O$155,7,FALSE)</f>
        <v>1984</v>
      </c>
      <c r="E117" s="47" t="str">
        <f>VLOOKUP(B117,Заявки!$A$2:$O$155,3,FALSE)</f>
        <v>С.-Посад</v>
      </c>
      <c r="F117" s="47"/>
    </row>
    <row r="118" spans="1:6" ht="30" customHeight="1">
      <c r="A118" s="45">
        <v>2</v>
      </c>
      <c r="B118" s="21">
        <v>338</v>
      </c>
      <c r="C118" s="47" t="str">
        <f>VLOOKUP(B118,Заявки!$A$2:$O$155,6,FALSE)</f>
        <v>Громов Олег</v>
      </c>
      <c r="D118" s="45">
        <f>VLOOKUP(B118,Заявки!$A$2:$O$155,7,FALSE)</f>
        <v>1987</v>
      </c>
      <c r="E118" s="47" t="str">
        <f>VLOOKUP(B118,Заявки!$A$2:$O$155,3,FALSE)</f>
        <v>Дубна</v>
      </c>
      <c r="F118" s="47"/>
    </row>
    <row r="119" spans="1:6" ht="30" customHeight="1">
      <c r="A119" s="45">
        <v>3</v>
      </c>
      <c r="B119" s="21">
        <v>339</v>
      </c>
      <c r="C119" s="47" t="str">
        <f>VLOOKUP(B119,Заявки!$A$2:$O$155,6,FALSE)</f>
        <v>Белокуров Вадим</v>
      </c>
      <c r="D119" s="45">
        <f>VLOOKUP(B119,Заявки!$A$2:$O$155,7,FALSE)</f>
        <v>1987</v>
      </c>
      <c r="E119" s="47" t="str">
        <f>VLOOKUP(B119,Заявки!$A$2:$O$155,3,FALSE)</f>
        <v>Дубна</v>
      </c>
      <c r="F119" s="47"/>
    </row>
    <row r="120" spans="1:6" ht="30" customHeight="1">
      <c r="A120" s="45">
        <v>4</v>
      </c>
      <c r="B120" s="21">
        <v>341</v>
      </c>
      <c r="C120" s="47" t="str">
        <f>VLOOKUP(B120,Заявки!$A$2:$O$155,6,FALSE)</f>
        <v>Лобанов Иван</v>
      </c>
      <c r="D120" s="45">
        <f>VLOOKUP(B120,Заявки!$A$2:$O$155,7,FALSE)</f>
        <v>1985</v>
      </c>
      <c r="E120" s="47" t="str">
        <f>VLOOKUP(B120,Заявки!$A$2:$O$155,3,FALSE)</f>
        <v>Железнодорожный</v>
      </c>
      <c r="F120" s="47"/>
    </row>
    <row r="121" spans="1:6" ht="30" customHeight="1">
      <c r="A121" s="45">
        <v>5</v>
      </c>
      <c r="B121" s="21">
        <v>342</v>
      </c>
      <c r="C121" s="47" t="str">
        <f>VLOOKUP(B121,Заявки!$A$2:$O$155,6,FALSE)</f>
        <v>Михалев Дмитрий</v>
      </c>
      <c r="D121" s="45">
        <f>VLOOKUP(B121,Заявки!$A$2:$O$155,7,FALSE)</f>
        <v>1984</v>
      </c>
      <c r="E121" s="47" t="str">
        <f>VLOOKUP(B121,Заявки!$A$2:$O$155,3,FALSE)</f>
        <v>Железнодорожный</v>
      </c>
      <c r="F121" s="47"/>
    </row>
    <row r="122" spans="1:6" ht="30" customHeight="1">
      <c r="A122" s="45">
        <v>6</v>
      </c>
      <c r="B122" s="21">
        <v>344</v>
      </c>
      <c r="C122" s="47" t="str">
        <f>VLOOKUP(B122,Заявки!$A$2:$O$155,6,FALSE)</f>
        <v>Кильдичев Денис</v>
      </c>
      <c r="D122" s="45">
        <f>VLOOKUP(B122,Заявки!$A$2:$O$155,7,FALSE)</f>
        <v>1980</v>
      </c>
      <c r="E122" s="47" t="str">
        <f>VLOOKUP(B122,Заявки!$A$2:$O$155,3,FALSE)</f>
        <v>Балашиха</v>
      </c>
      <c r="F122" s="47"/>
    </row>
    <row r="123" spans="1:6" ht="30" customHeight="1">
      <c r="A123" s="45">
        <v>7</v>
      </c>
      <c r="B123" s="21">
        <v>345</v>
      </c>
      <c r="C123" s="47" t="str">
        <f>VLOOKUP(B123,Заявки!$A$2:$O$155,6,FALSE)</f>
        <v>Герасимов Сергей</v>
      </c>
      <c r="D123" s="45">
        <f>VLOOKUP(B123,Заявки!$A$2:$O$155,7,FALSE)</f>
        <v>1980</v>
      </c>
      <c r="E123" s="47" t="str">
        <f>VLOOKUP(B123,Заявки!$A$2:$O$155,3,FALSE)</f>
        <v>Балашиха</v>
      </c>
      <c r="F123" s="47"/>
    </row>
    <row r="124" spans="1:6" ht="30" customHeight="1">
      <c r="A124" s="50">
        <v>8</v>
      </c>
      <c r="B124" s="21">
        <v>347</v>
      </c>
      <c r="C124" s="47" t="str">
        <f>VLOOKUP(B124,Заявки!$A$2:$O$155,6,FALSE)</f>
        <v>Радкевич Виталий</v>
      </c>
      <c r="D124" s="50">
        <f>VLOOKUP(B124,Заявки!$A$2:$O$155,7,FALSE)</f>
        <v>1987</v>
      </c>
      <c r="E124" s="47" t="str">
        <f>VLOOKUP(B124,Заявки!$A$2:$O$155,3,FALSE)</f>
        <v>Ногинск</v>
      </c>
      <c r="F124" s="47"/>
    </row>
    <row r="125" spans="1:6" ht="30" customHeight="1" thickBot="1">
      <c r="A125" s="63" t="s">
        <v>505</v>
      </c>
      <c r="B125" s="63"/>
      <c r="C125" s="63"/>
      <c r="D125" s="63"/>
      <c r="E125" s="63"/>
      <c r="F125" s="49"/>
    </row>
    <row r="126" spans="1:6" ht="30" customHeight="1" thickTop="1">
      <c r="A126" s="50">
        <v>1</v>
      </c>
      <c r="B126" s="50">
        <v>348</v>
      </c>
      <c r="C126" s="47" t="str">
        <f>VLOOKUP(B126,Заявки!$A$2:$O$155,6,FALSE)</f>
        <v>Сухов Геннадий</v>
      </c>
      <c r="D126" s="50">
        <f>VLOOKUP(B126,Заявки!$A$2:$O$155,7,FALSE)</f>
        <v>1989</v>
      </c>
      <c r="E126" s="47" t="str">
        <f>VLOOKUP(B126,Заявки!$A$2:$O$155,3,FALSE)</f>
        <v>Ногинск</v>
      </c>
      <c r="F126" s="47"/>
    </row>
  </sheetData>
  <sheetProtection/>
  <mergeCells count="17">
    <mergeCell ref="A1:F1"/>
    <mergeCell ref="A2:F2"/>
    <mergeCell ref="A3:F3"/>
    <mergeCell ref="A89:E89"/>
    <mergeCell ref="A71:E71"/>
    <mergeCell ref="A80:E80"/>
    <mergeCell ref="A8:E8"/>
    <mergeCell ref="A17:E17"/>
    <mergeCell ref="A26:E26"/>
    <mergeCell ref="A35:E35"/>
    <mergeCell ref="A44:E44"/>
    <mergeCell ref="A53:E53"/>
    <mergeCell ref="A62:E62"/>
    <mergeCell ref="A125:E125"/>
    <mergeCell ref="A98:E98"/>
    <mergeCell ref="A107:E107"/>
    <mergeCell ref="A116:E11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03">
      <selection activeCell="B153" sqref="B153:B155"/>
    </sheetView>
  </sheetViews>
  <sheetFormatPr defaultColWidth="9.140625" defaultRowHeight="15" outlineLevelCol="1"/>
  <cols>
    <col min="2" max="2" width="9.140625" style="0" customWidth="1" outlineLevel="1"/>
    <col min="3" max="3" width="22.7109375" style="0" bestFit="1" customWidth="1"/>
    <col min="4" max="4" width="5.00390625" style="1" bestFit="1" customWidth="1"/>
    <col min="5" max="5" width="18.7109375" style="0" customWidth="1"/>
    <col min="6" max="6" width="23.57421875" style="0" customWidth="1"/>
  </cols>
  <sheetData>
    <row r="1" spans="1:8" ht="22.5">
      <c r="A1" s="64" t="s">
        <v>373</v>
      </c>
      <c r="B1" s="64"/>
      <c r="C1" s="64"/>
      <c r="D1" s="64"/>
      <c r="E1" s="64"/>
      <c r="F1" s="64"/>
      <c r="G1" s="18"/>
      <c r="H1" s="18"/>
    </row>
    <row r="2" spans="1:8" ht="15">
      <c r="A2" s="65" t="s">
        <v>398</v>
      </c>
      <c r="B2" s="65"/>
      <c r="C2" s="65"/>
      <c r="D2" s="65"/>
      <c r="E2" s="65"/>
      <c r="F2" s="65"/>
      <c r="G2" s="12"/>
      <c r="H2" s="12"/>
    </row>
    <row r="3" spans="1:8" ht="15">
      <c r="A3" s="65" t="s">
        <v>375</v>
      </c>
      <c r="B3" s="65"/>
      <c r="C3" s="65"/>
      <c r="D3" s="65"/>
      <c r="E3" s="65"/>
      <c r="F3" s="65"/>
      <c r="G3" s="19"/>
      <c r="H3" s="19"/>
    </row>
    <row r="4" ht="15">
      <c r="A4" s="9"/>
    </row>
    <row r="5" spans="1:6" ht="15.75">
      <c r="A5" s="11" t="s">
        <v>374</v>
      </c>
      <c r="F5" s="8" t="s">
        <v>376</v>
      </c>
    </row>
    <row r="6" ht="15">
      <c r="A6" s="11" t="s">
        <v>399</v>
      </c>
    </row>
    <row r="7" ht="15.75">
      <c r="A7" s="5"/>
    </row>
    <row r="8" spans="1:6" ht="20.25" thickBot="1">
      <c r="A8" s="63" t="s">
        <v>308</v>
      </c>
      <c r="B8" s="63"/>
      <c r="C8" s="63"/>
      <c r="D8" s="63"/>
      <c r="E8" s="63"/>
      <c r="F8" s="17"/>
    </row>
    <row r="9" spans="1:6" ht="15.75" thickTop="1">
      <c r="A9" s="67">
        <v>1</v>
      </c>
      <c r="B9" s="2">
        <v>12</v>
      </c>
      <c r="C9" s="2" t="str">
        <f>VLOOKUP(B9,Заявки!$A$2:$O$155,6,FALSE)</f>
        <v>Алексеев Денис</v>
      </c>
      <c r="D9" s="14">
        <f>VLOOKUP(B9,Заявки!$A$2:$O$155,7,FALSE)</f>
        <v>1987</v>
      </c>
      <c r="E9" s="2" t="str">
        <f>VLOOKUP(B9,Заявки!$A$2:$O$155,3,FALSE)</f>
        <v>Шатура</v>
      </c>
      <c r="F9" s="25"/>
    </row>
    <row r="10" spans="1:6" ht="15">
      <c r="A10" s="67"/>
      <c r="B10" s="2">
        <v>13</v>
      </c>
      <c r="C10" s="2" t="str">
        <f>VLOOKUP(B10,Заявки!$A$2:$O$155,6,FALSE)</f>
        <v>Шпагин Игорь</v>
      </c>
      <c r="D10" s="14">
        <f>VLOOKUP(B10,Заявки!$A$2:$O$155,7,FALSE)</f>
        <v>1967</v>
      </c>
      <c r="E10" s="2" t="str">
        <f>VLOOKUP(B10,Заявки!$A$2:$O$155,3,FALSE)</f>
        <v>Шатура</v>
      </c>
      <c r="F10" s="26"/>
    </row>
    <row r="11" spans="1:6" ht="15">
      <c r="A11" s="67"/>
      <c r="B11" s="2">
        <v>14</v>
      </c>
      <c r="C11" s="2" t="str">
        <f>VLOOKUP(B11,Заявки!$A$2:$O$155,6,FALSE)</f>
        <v>Бакаева Наталья</v>
      </c>
      <c r="D11" s="14">
        <f>VLOOKUP(B11,Заявки!$A$2:$O$155,7,FALSE)</f>
        <v>1973</v>
      </c>
      <c r="E11" s="2" t="str">
        <f>VLOOKUP(B11,Заявки!$A$2:$O$155,3,FALSE)</f>
        <v>Шатура</v>
      </c>
      <c r="F11" s="27"/>
    </row>
    <row r="12" spans="1:6" ht="15">
      <c r="A12" s="67">
        <v>2</v>
      </c>
      <c r="B12" s="2">
        <v>15</v>
      </c>
      <c r="C12" s="2" t="str">
        <f>VLOOKUP(B12,Заявки!$A$2:$O$155,6,FALSE)</f>
        <v>Сидорин Роман</v>
      </c>
      <c r="D12" s="14">
        <f>VLOOKUP(B12,Заявки!$A$2:$O$155,7,FALSE)</f>
        <v>1985</v>
      </c>
      <c r="E12" s="2" t="str">
        <f>VLOOKUP(B12,Заявки!$A$2:$O$155,3,FALSE)</f>
        <v>Мытищи</v>
      </c>
      <c r="F12" s="25"/>
    </row>
    <row r="13" spans="1:6" ht="15">
      <c r="A13" s="67"/>
      <c r="B13" s="2">
        <v>16</v>
      </c>
      <c r="C13" s="2" t="str">
        <f>VLOOKUP(B13,Заявки!$A$2:$O$155,6,FALSE)</f>
        <v>Каравайкин Евгений</v>
      </c>
      <c r="D13" s="14">
        <f>VLOOKUP(B13,Заявки!$A$2:$O$155,7,FALSE)</f>
        <v>1973</v>
      </c>
      <c r="E13" s="2" t="str">
        <f>VLOOKUP(B13,Заявки!$A$2:$O$155,3,FALSE)</f>
        <v>Мытищи</v>
      </c>
      <c r="F13" s="26"/>
    </row>
    <row r="14" spans="1:6" ht="15">
      <c r="A14" s="67"/>
      <c r="B14" s="2">
        <v>17</v>
      </c>
      <c r="C14" s="2" t="str">
        <f>VLOOKUP(B14,Заявки!$A$2:$O$155,6,FALSE)</f>
        <v>Одинцова Полина</v>
      </c>
      <c r="D14" s="14">
        <f>VLOOKUP(B14,Заявки!$A$2:$O$155,7,FALSE)</f>
        <v>1972</v>
      </c>
      <c r="E14" s="2" t="str">
        <f>VLOOKUP(B14,Заявки!$A$2:$O$155,3,FALSE)</f>
        <v>Мытищи</v>
      </c>
      <c r="F14" s="27"/>
    </row>
    <row r="15" spans="1:6" ht="15">
      <c r="A15" s="67">
        <v>3</v>
      </c>
      <c r="B15" s="2">
        <v>19</v>
      </c>
      <c r="C15" s="2" t="str">
        <f>VLOOKUP(B15,Заявки!$A$2:$O$155,6,FALSE)</f>
        <v>Киевец Сергей</v>
      </c>
      <c r="D15" s="14">
        <f>VLOOKUP(B15,Заявки!$A$2:$O$155,7,FALSE)</f>
        <v>1985</v>
      </c>
      <c r="E15" s="2" t="str">
        <f>VLOOKUP(B15,Заявки!$A$2:$O$155,3,FALSE)</f>
        <v>Пушкино</v>
      </c>
      <c r="F15" s="25"/>
    </row>
    <row r="16" spans="1:6" ht="15">
      <c r="A16" s="67"/>
      <c r="B16" s="2">
        <v>20</v>
      </c>
      <c r="C16" s="2" t="str">
        <f>VLOOKUP(B16,Заявки!$A$2:$O$155,6,FALSE)</f>
        <v>Котоменков Виктор</v>
      </c>
      <c r="D16" s="14">
        <f>VLOOKUP(B16,Заявки!$A$2:$O$155,7,FALSE)</f>
        <v>1986</v>
      </c>
      <c r="E16" s="2" t="str">
        <f>VLOOKUP(B16,Заявки!$A$2:$O$155,3,FALSE)</f>
        <v>Пушкино</v>
      </c>
      <c r="F16" s="26"/>
    </row>
    <row r="17" spans="1:6" ht="15">
      <c r="A17" s="67"/>
      <c r="B17" s="2">
        <v>21</v>
      </c>
      <c r="C17" s="2" t="str">
        <f>VLOOKUP(B17,Заявки!$A$2:$O$155,6,FALSE)</f>
        <v>Зайцева Людмила</v>
      </c>
      <c r="D17" s="14">
        <f>VLOOKUP(B17,Заявки!$A$2:$O$155,7,FALSE)</f>
        <v>1980</v>
      </c>
      <c r="E17" s="2" t="str">
        <f>VLOOKUP(B17,Заявки!$A$2:$O$155,3,FALSE)</f>
        <v>Пушкино</v>
      </c>
      <c r="F17" s="27"/>
    </row>
    <row r="18" spans="1:6" ht="15">
      <c r="A18" s="67">
        <v>4</v>
      </c>
      <c r="B18" s="2">
        <v>25</v>
      </c>
      <c r="C18" s="2" t="str">
        <f>VLOOKUP(B18,Заявки!$A$2:$O$155,6,FALSE)</f>
        <v>Котелевский Вячеслав</v>
      </c>
      <c r="D18" s="14">
        <f>VLOOKUP(B18,Заявки!$A$2:$O$155,7,FALSE)</f>
        <v>1989</v>
      </c>
      <c r="E18" s="2" t="str">
        <f>VLOOKUP(B18,Заявки!$A$2:$O$155,3,FALSE)</f>
        <v>Красногорск</v>
      </c>
      <c r="F18" s="25"/>
    </row>
    <row r="19" spans="1:6" ht="15">
      <c r="A19" s="67"/>
      <c r="B19" s="2">
        <v>26</v>
      </c>
      <c r="C19" s="2" t="str">
        <f>VLOOKUP(B19,Заявки!$A$2:$O$155,6,FALSE)</f>
        <v>Мелехин Александр</v>
      </c>
      <c r="D19" s="14">
        <f>VLOOKUP(B19,Заявки!$A$2:$O$155,7,FALSE)</f>
        <v>1979</v>
      </c>
      <c r="E19" s="2" t="str">
        <f>VLOOKUP(B19,Заявки!$A$2:$O$155,3,FALSE)</f>
        <v>Красногорск</v>
      </c>
      <c r="F19" s="26"/>
    </row>
    <row r="20" spans="1:6" ht="15">
      <c r="A20" s="67"/>
      <c r="B20" s="2">
        <v>27</v>
      </c>
      <c r="C20" s="2" t="str">
        <f>VLOOKUP(B20,Заявки!$A$2:$O$155,6,FALSE)</f>
        <v>Астахова Анна</v>
      </c>
      <c r="D20" s="14">
        <f>VLOOKUP(B20,Заявки!$A$2:$O$155,7,FALSE)</f>
        <v>1987</v>
      </c>
      <c r="E20" s="2" t="str">
        <f>VLOOKUP(B20,Заявки!$A$2:$O$155,3,FALSE)</f>
        <v>Красногорск</v>
      </c>
      <c r="F20" s="27"/>
    </row>
    <row r="21" spans="1:6" ht="15">
      <c r="A21" s="67">
        <v>5</v>
      </c>
      <c r="B21" s="2">
        <v>28</v>
      </c>
      <c r="C21" s="2" t="str">
        <f>VLOOKUP(B21,Заявки!$A$2:$O$155,6,FALSE)</f>
        <v>Иванников Вячеслав</v>
      </c>
      <c r="D21" s="14">
        <f>VLOOKUP(B21,Заявки!$A$2:$O$155,7,FALSE)</f>
        <v>1977</v>
      </c>
      <c r="E21" s="2" t="str">
        <f>VLOOKUP(B21,Заявки!$A$2:$O$155,3,FALSE)</f>
        <v>КФК-1</v>
      </c>
      <c r="F21" s="25"/>
    </row>
    <row r="22" spans="1:6" ht="15">
      <c r="A22" s="67"/>
      <c r="B22" s="2">
        <v>29</v>
      </c>
      <c r="C22" s="2" t="str">
        <f>VLOOKUP(B22,Заявки!$A$2:$O$155,6,FALSE)</f>
        <v>Сучков Сергей</v>
      </c>
      <c r="D22" s="14">
        <f>VLOOKUP(B22,Заявки!$A$2:$O$155,7,FALSE)</f>
        <v>1971</v>
      </c>
      <c r="E22" s="2" t="str">
        <f>VLOOKUP(B22,Заявки!$A$2:$O$155,3,FALSE)</f>
        <v>КФК-1</v>
      </c>
      <c r="F22" s="26"/>
    </row>
    <row r="23" spans="1:6" ht="15">
      <c r="A23" s="67"/>
      <c r="B23" s="2">
        <v>30</v>
      </c>
      <c r="C23" s="2" t="str">
        <f>VLOOKUP(B23,Заявки!$A$2:$O$155,6,FALSE)</f>
        <v>Кузнецова Елена</v>
      </c>
      <c r="D23" s="14">
        <f>VLOOKUP(B23,Заявки!$A$2:$O$155,7,FALSE)</f>
        <v>1987</v>
      </c>
      <c r="E23" s="2" t="str">
        <f>VLOOKUP(B23,Заявки!$A$2:$O$155,3,FALSE)</f>
        <v>КФК-1</v>
      </c>
      <c r="F23" s="27"/>
    </row>
    <row r="24" spans="1:6" ht="15">
      <c r="A24" s="67">
        <v>6</v>
      </c>
      <c r="B24" s="2">
        <v>31</v>
      </c>
      <c r="C24" s="2" t="str">
        <f>VLOOKUP(B24,Заявки!$A$2:$O$155,6,FALSE)</f>
        <v>Шашкин Александр</v>
      </c>
      <c r="D24" s="14">
        <f>VLOOKUP(B24,Заявки!$A$2:$O$155,7,FALSE)</f>
        <v>1988</v>
      </c>
      <c r="E24" s="2" t="str">
        <f>VLOOKUP(B24,Заявки!$A$2:$O$155,3,FALSE)</f>
        <v>Наро-Фоминск</v>
      </c>
      <c r="F24" s="25"/>
    </row>
    <row r="25" spans="1:6" ht="15">
      <c r="A25" s="67"/>
      <c r="B25" s="2">
        <v>32</v>
      </c>
      <c r="C25" s="2" t="str">
        <f>VLOOKUP(B25,Заявки!$A$2:$O$155,6,FALSE)</f>
        <v>Коновалов Павел</v>
      </c>
      <c r="D25" s="14">
        <f>VLOOKUP(B25,Заявки!$A$2:$O$155,7,FALSE)</f>
        <v>1987</v>
      </c>
      <c r="E25" s="2" t="str">
        <f>VLOOKUP(B25,Заявки!$A$2:$O$155,3,FALSE)</f>
        <v>Наро-Фоминск</v>
      </c>
      <c r="F25" s="26"/>
    </row>
    <row r="26" spans="1:6" ht="15">
      <c r="A26" s="67"/>
      <c r="B26" s="2">
        <v>33</v>
      </c>
      <c r="C26" s="2" t="str">
        <f>VLOOKUP(B26,Заявки!$A$2:$O$155,6,FALSE)</f>
        <v>Шаметова Любовь</v>
      </c>
      <c r="D26" s="14">
        <f>VLOOKUP(B26,Заявки!$A$2:$O$155,7,FALSE)</f>
        <v>1988</v>
      </c>
      <c r="E26" s="2" t="str">
        <f>VLOOKUP(B26,Заявки!$A$2:$O$155,3,FALSE)</f>
        <v>Наро-Фоминск</v>
      </c>
      <c r="F26" s="27"/>
    </row>
    <row r="27" spans="1:6" ht="15">
      <c r="A27" s="67">
        <v>7</v>
      </c>
      <c r="B27" s="2">
        <v>34</v>
      </c>
      <c r="C27" s="2" t="str">
        <f>VLOOKUP(B27,Заявки!$A$2:$O$155,6,FALSE)</f>
        <v>Афанасьев Сергей</v>
      </c>
      <c r="D27" s="14">
        <f>VLOOKUP(B27,Заявки!$A$2:$O$155,7,FALSE)</f>
        <v>1978</v>
      </c>
      <c r="E27" s="2" t="str">
        <f>VLOOKUP(B27,Заявки!$A$2:$O$155,3,FALSE)</f>
        <v>Электросталь</v>
      </c>
      <c r="F27" s="25"/>
    </row>
    <row r="28" spans="1:6" ht="15">
      <c r="A28" s="67"/>
      <c r="B28" s="2">
        <v>35</v>
      </c>
      <c r="C28" s="2" t="str">
        <f>VLOOKUP(B28,Заявки!$A$2:$O$155,6,FALSE)</f>
        <v>Горнов Руслан</v>
      </c>
      <c r="D28" s="14">
        <f>VLOOKUP(B28,Заявки!$A$2:$O$155,7,FALSE)</f>
        <v>1987</v>
      </c>
      <c r="E28" s="2" t="str">
        <f>VLOOKUP(B28,Заявки!$A$2:$O$155,3,FALSE)</f>
        <v>Электросталь</v>
      </c>
      <c r="F28" s="26"/>
    </row>
    <row r="29" spans="1:6" ht="15">
      <c r="A29" s="67"/>
      <c r="B29" s="2">
        <v>36</v>
      </c>
      <c r="C29" s="2" t="str">
        <f>VLOOKUP(B29,Заявки!$A$2:$O$155,6,FALSE)</f>
        <v>Ефременко Екатерина</v>
      </c>
      <c r="D29" s="14">
        <f>VLOOKUP(B29,Заявки!$A$2:$O$155,7,FALSE)</f>
        <v>1986</v>
      </c>
      <c r="E29" s="2" t="str">
        <f>VLOOKUP(B29,Заявки!$A$2:$O$155,3,FALSE)</f>
        <v>Электросталь</v>
      </c>
      <c r="F29" s="27"/>
    </row>
    <row r="30" spans="1:6" ht="15">
      <c r="A30" s="67">
        <v>8</v>
      </c>
      <c r="B30" s="2">
        <v>103</v>
      </c>
      <c r="C30" s="2" t="str">
        <f>VLOOKUP(B30,Заявки!$A$2:$O$155,6,FALSE)</f>
        <v>Папшев Алексей</v>
      </c>
      <c r="D30" s="14">
        <f>VLOOKUP(B30,Заявки!$A$2:$O$155,7,FALSE)</f>
        <v>1988</v>
      </c>
      <c r="E30" s="2" t="str">
        <f>VLOOKUP(B30,Заявки!$A$2:$O$155,3,FALSE)</f>
        <v>Руза</v>
      </c>
      <c r="F30" s="25"/>
    </row>
    <row r="31" spans="1:6" ht="15">
      <c r="A31" s="67"/>
      <c r="B31" s="2">
        <v>104</v>
      </c>
      <c r="C31" s="2" t="str">
        <f>VLOOKUP(B31,Заявки!$A$2:$O$155,6,FALSE)</f>
        <v>Якушев Александр</v>
      </c>
      <c r="D31" s="14">
        <f>VLOOKUP(B31,Заявки!$A$2:$O$155,7,FALSE)</f>
        <v>1988</v>
      </c>
      <c r="E31" s="2" t="str">
        <f>VLOOKUP(B31,Заявки!$A$2:$O$155,3,FALSE)</f>
        <v>Руза</v>
      </c>
      <c r="F31" s="26"/>
    </row>
    <row r="32" spans="1:6" ht="15">
      <c r="A32" s="67"/>
      <c r="B32" s="2">
        <v>105</v>
      </c>
      <c r="C32" s="2" t="str">
        <f>VLOOKUP(B32,Заявки!$A$2:$O$155,6,FALSE)</f>
        <v>Колганова Светлана</v>
      </c>
      <c r="D32" s="14">
        <f>VLOOKUP(B32,Заявки!$A$2:$O$155,7,FALSE)</f>
        <v>1988</v>
      </c>
      <c r="E32" s="2" t="str">
        <f>VLOOKUP(B32,Заявки!$A$2:$O$155,3,FALSE)</f>
        <v>Руза</v>
      </c>
      <c r="F32" s="27"/>
    </row>
    <row r="33" spans="1:6" ht="20.25" thickBot="1">
      <c r="A33" s="63" t="s">
        <v>309</v>
      </c>
      <c r="B33" s="63"/>
      <c r="C33" s="63"/>
      <c r="D33" s="63"/>
      <c r="E33" s="63"/>
      <c r="F33" s="17"/>
    </row>
    <row r="34" spans="1:6" ht="15.75" thickTop="1">
      <c r="A34" s="67">
        <v>1</v>
      </c>
      <c r="B34" s="2">
        <v>132</v>
      </c>
      <c r="C34" s="2" t="str">
        <f>VLOOKUP(B34,Заявки!$A$2:$O$155,6,FALSE)</f>
        <v>Лебедев Сергей</v>
      </c>
      <c r="D34" s="14">
        <f>VLOOKUP(B34,Заявки!$A$2:$O$155,7,FALSE)</f>
        <v>1975</v>
      </c>
      <c r="E34" s="2" t="str">
        <f>VLOOKUP(B34,Заявки!$A$2:$O$155,3,FALSE)</f>
        <v>КФК-1</v>
      </c>
      <c r="F34" s="25"/>
    </row>
    <row r="35" spans="1:6" ht="15">
      <c r="A35" s="67"/>
      <c r="B35" s="2">
        <v>133</v>
      </c>
      <c r="C35" s="2" t="str">
        <f>VLOOKUP(B35,Заявки!$A$2:$O$155,6,FALSE)</f>
        <v>Лебедев Евгений</v>
      </c>
      <c r="D35" s="14">
        <f>VLOOKUP(B35,Заявки!$A$2:$O$155,7,FALSE)</f>
        <v>1975</v>
      </c>
      <c r="E35" s="2" t="str">
        <f>VLOOKUP(B35,Заявки!$A$2:$O$155,3,FALSE)</f>
        <v>КФК-1</v>
      </c>
      <c r="F35" s="26"/>
    </row>
    <row r="36" spans="1:6" ht="15">
      <c r="A36" s="67"/>
      <c r="B36" s="2">
        <v>134</v>
      </c>
      <c r="C36" s="2" t="str">
        <f>VLOOKUP(B36,Заявки!$A$2:$O$155,6,FALSE)</f>
        <v>Комракова Людмила</v>
      </c>
      <c r="D36" s="14">
        <f>VLOOKUP(B36,Заявки!$A$2:$O$155,7,FALSE)</f>
        <v>1975</v>
      </c>
      <c r="E36" s="2" t="str">
        <f>VLOOKUP(B36,Заявки!$A$2:$O$155,3,FALSE)</f>
        <v>КФК-1</v>
      </c>
      <c r="F36" s="27"/>
    </row>
    <row r="37" spans="1:6" ht="15">
      <c r="A37" s="67">
        <v>2</v>
      </c>
      <c r="B37" s="2">
        <v>146</v>
      </c>
      <c r="C37" s="2" t="str">
        <f>VLOOKUP(B37,Заявки!$A$2:$O$155,6,FALSE)</f>
        <v>Бритов Дмитрий</v>
      </c>
      <c r="D37" s="14">
        <f>VLOOKUP(B37,Заявки!$A$2:$O$155,7,FALSE)</f>
        <v>1981</v>
      </c>
      <c r="E37" s="2" t="str">
        <f>VLOOKUP(B37,Заявки!$A$2:$O$155,3,FALSE)</f>
        <v>Волоколамск</v>
      </c>
      <c r="F37" s="25"/>
    </row>
    <row r="38" spans="1:6" ht="15">
      <c r="A38" s="67"/>
      <c r="B38" s="2">
        <v>147</v>
      </c>
      <c r="C38" s="2" t="str">
        <f>VLOOKUP(B38,Заявки!$A$2:$O$155,6,FALSE)</f>
        <v>Мареев Евгений</v>
      </c>
      <c r="D38" s="14">
        <f>VLOOKUP(B38,Заявки!$A$2:$O$155,7,FALSE)</f>
        <v>1989</v>
      </c>
      <c r="E38" s="2" t="str">
        <f>VLOOKUP(B38,Заявки!$A$2:$O$155,3,FALSE)</f>
        <v>Волоколамск</v>
      </c>
      <c r="F38" s="26"/>
    </row>
    <row r="39" spans="1:6" ht="15">
      <c r="A39" s="67"/>
      <c r="B39" s="2">
        <v>148</v>
      </c>
      <c r="C39" s="2" t="str">
        <f>VLOOKUP(B39,Заявки!$A$2:$O$155,6,FALSE)</f>
        <v>Чернова Любовь</v>
      </c>
      <c r="D39" s="14">
        <f>VLOOKUP(B39,Заявки!$A$2:$O$155,7,FALSE)</f>
        <v>1981</v>
      </c>
      <c r="E39" s="2" t="str">
        <f>VLOOKUP(B39,Заявки!$A$2:$O$155,3,FALSE)</f>
        <v>Волоколамск</v>
      </c>
      <c r="F39" s="27"/>
    </row>
    <row r="40" spans="1:6" ht="15">
      <c r="A40" s="67">
        <v>3</v>
      </c>
      <c r="B40" s="2">
        <v>151</v>
      </c>
      <c r="C40" s="2" t="str">
        <f>VLOOKUP(B40,Заявки!$A$2:$O$155,6,FALSE)</f>
        <v>Ковалев Алексей</v>
      </c>
      <c r="D40" s="14">
        <f>VLOOKUP(B40,Заявки!$A$2:$O$155,7,FALSE)</f>
        <v>1976</v>
      </c>
      <c r="E40" s="2" t="str">
        <f>VLOOKUP(B40,Заявки!$A$2:$O$155,3,FALSE)</f>
        <v>Орехово-Зуево</v>
      </c>
      <c r="F40" s="25"/>
    </row>
    <row r="41" spans="1:6" ht="15">
      <c r="A41" s="67"/>
      <c r="B41" s="2">
        <v>152</v>
      </c>
      <c r="C41" s="2" t="str">
        <f>VLOOKUP(B41,Заявки!$A$2:$O$155,6,FALSE)</f>
        <v>Иванов Виктор</v>
      </c>
      <c r="D41" s="14">
        <f>VLOOKUP(B41,Заявки!$A$2:$O$155,7,FALSE)</f>
        <v>1971</v>
      </c>
      <c r="E41" s="2" t="str">
        <f>VLOOKUP(B41,Заявки!$A$2:$O$155,3,FALSE)</f>
        <v>Орехово-Зуево</v>
      </c>
      <c r="F41" s="26"/>
    </row>
    <row r="42" spans="1:6" ht="15">
      <c r="A42" s="67"/>
      <c r="B42" s="2">
        <v>153</v>
      </c>
      <c r="C42" s="2" t="str">
        <f>VLOOKUP(B42,Заявки!$A$2:$O$155,6,FALSE)</f>
        <v>Исаева Анна</v>
      </c>
      <c r="D42" s="14">
        <f>VLOOKUP(B42,Заявки!$A$2:$O$155,7,FALSE)</f>
        <v>1988</v>
      </c>
      <c r="E42" s="2" t="str">
        <f>VLOOKUP(B42,Заявки!$A$2:$O$155,3,FALSE)</f>
        <v>Орехово-Зуево</v>
      </c>
      <c r="F42" s="27"/>
    </row>
    <row r="43" spans="1:6" ht="15">
      <c r="A43" s="67">
        <v>4</v>
      </c>
      <c r="B43" s="2">
        <v>154</v>
      </c>
      <c r="C43" s="2" t="str">
        <f>VLOOKUP(B43,Заявки!$A$2:$O$155,6,FALSE)</f>
        <v>Глухов Юрий</v>
      </c>
      <c r="D43" s="14">
        <f>VLOOKUP(B43,Заявки!$A$2:$O$155,7,FALSE)</f>
        <v>1985</v>
      </c>
      <c r="E43" s="2" t="str">
        <f>VLOOKUP(B43,Заявки!$A$2:$O$155,3,FALSE)</f>
        <v>Клин</v>
      </c>
      <c r="F43" s="25"/>
    </row>
    <row r="44" spans="1:6" ht="15">
      <c r="A44" s="67"/>
      <c r="B44" s="2">
        <v>155</v>
      </c>
      <c r="C44" s="2" t="str">
        <f>VLOOKUP(B44,Заявки!$A$2:$O$155,6,FALSE)</f>
        <v>Павлов Дмитрий</v>
      </c>
      <c r="D44" s="14">
        <f>VLOOKUP(B44,Заявки!$A$2:$O$155,7,FALSE)</f>
        <v>1989</v>
      </c>
      <c r="E44" s="2" t="str">
        <f>VLOOKUP(B44,Заявки!$A$2:$O$155,3,FALSE)</f>
        <v>Клин</v>
      </c>
      <c r="F44" s="26"/>
    </row>
    <row r="45" spans="1:6" ht="15">
      <c r="A45" s="67"/>
      <c r="B45" s="2">
        <v>156</v>
      </c>
      <c r="C45" s="2" t="str">
        <f>VLOOKUP(B45,Заявки!$A$2:$O$155,6,FALSE)</f>
        <v>Провина Мария</v>
      </c>
      <c r="D45" s="14">
        <f>VLOOKUP(B45,Заявки!$A$2:$O$155,7,FALSE)</f>
        <v>1989</v>
      </c>
      <c r="E45" s="2" t="str">
        <f>VLOOKUP(B45,Заявки!$A$2:$O$155,3,FALSE)</f>
        <v>Клин</v>
      </c>
      <c r="F45" s="27"/>
    </row>
    <row r="46" spans="1:6" ht="15">
      <c r="A46" s="67">
        <v>5</v>
      </c>
      <c r="B46" s="2">
        <v>159</v>
      </c>
      <c r="C46" s="2" t="str">
        <f>VLOOKUP(B46,Заявки!$A$2:$O$155,6,FALSE)</f>
        <v>Даценко Андрей</v>
      </c>
      <c r="D46" s="14">
        <f>VLOOKUP(B46,Заявки!$A$2:$O$155,7,FALSE)</f>
        <v>1975</v>
      </c>
      <c r="E46" s="2" t="str">
        <f>VLOOKUP(B46,Заявки!$A$2:$O$155,3,FALSE)</f>
        <v>Одинцово</v>
      </c>
      <c r="F46" s="25"/>
    </row>
    <row r="47" spans="1:6" ht="15">
      <c r="A47" s="67"/>
      <c r="B47" s="2">
        <v>160</v>
      </c>
      <c r="C47" s="2" t="str">
        <f>VLOOKUP(B47,Заявки!$A$2:$O$155,6,FALSE)</f>
        <v>Ковалев Александр</v>
      </c>
      <c r="D47" s="14">
        <f>VLOOKUP(B47,Заявки!$A$2:$O$155,7,FALSE)</f>
        <v>1988</v>
      </c>
      <c r="E47" s="2" t="str">
        <f>VLOOKUP(B47,Заявки!$A$2:$O$155,3,FALSE)</f>
        <v>Одинцово</v>
      </c>
      <c r="F47" s="26"/>
    </row>
    <row r="48" spans="1:6" ht="15">
      <c r="A48" s="67"/>
      <c r="B48" s="2">
        <v>161</v>
      </c>
      <c r="C48" s="2" t="str">
        <f>VLOOKUP(B48,Заявки!$A$2:$O$155,6,FALSE)</f>
        <v>Барановская Юлия</v>
      </c>
      <c r="D48" s="14">
        <f>VLOOKUP(B48,Заявки!$A$2:$O$155,7,FALSE)</f>
        <v>1986</v>
      </c>
      <c r="E48" s="2" t="str">
        <f>VLOOKUP(B48,Заявки!$A$2:$O$155,3,FALSE)</f>
        <v>Одинцово</v>
      </c>
      <c r="F48" s="27"/>
    </row>
    <row r="49" spans="1:6" ht="15">
      <c r="A49" s="67">
        <v>6</v>
      </c>
      <c r="B49" s="2">
        <v>162</v>
      </c>
      <c r="C49" s="2" t="str">
        <f>VLOOKUP(B49,Заявки!$A$2:$O$155,6,FALSE)</f>
        <v>Московцев Андрей</v>
      </c>
      <c r="D49" s="14">
        <f>VLOOKUP(B49,Заявки!$A$2:$O$155,7,FALSE)</f>
        <v>1987</v>
      </c>
      <c r="E49" s="2" t="str">
        <f>VLOOKUP(B49,Заявки!$A$2:$O$155,3,FALSE)</f>
        <v>Коломна</v>
      </c>
      <c r="F49" s="25"/>
    </row>
    <row r="50" spans="1:6" ht="15">
      <c r="A50" s="67"/>
      <c r="B50" s="2">
        <v>163</v>
      </c>
      <c r="C50" s="2" t="str">
        <f>VLOOKUP(B50,Заявки!$A$2:$O$155,6,FALSE)</f>
        <v>Салихов Руслан</v>
      </c>
      <c r="D50" s="14">
        <f>VLOOKUP(B50,Заявки!$A$2:$O$155,7,FALSE)</f>
        <v>1980</v>
      </c>
      <c r="E50" s="2" t="str">
        <f>VLOOKUP(B50,Заявки!$A$2:$O$155,3,FALSE)</f>
        <v>Коломна</v>
      </c>
      <c r="F50" s="26"/>
    </row>
    <row r="51" spans="1:6" ht="15">
      <c r="A51" s="67"/>
      <c r="B51" s="2">
        <v>164</v>
      </c>
      <c r="C51" s="2" t="str">
        <f>VLOOKUP(B51,Заявки!$A$2:$O$155,6,FALSE)</f>
        <v>Гриценко Елена</v>
      </c>
      <c r="D51" s="14">
        <f>VLOOKUP(B51,Заявки!$A$2:$O$155,7,FALSE)</f>
        <v>1978</v>
      </c>
      <c r="E51" s="2" t="str">
        <f>VLOOKUP(B51,Заявки!$A$2:$O$155,3,FALSE)</f>
        <v>Коломна</v>
      </c>
      <c r="F51" s="27"/>
    </row>
    <row r="52" spans="1:6" ht="15">
      <c r="A52" s="67">
        <v>7</v>
      </c>
      <c r="B52" s="2">
        <v>165</v>
      </c>
      <c r="C52" s="2" t="str">
        <f>VLOOKUP(B52,Заявки!$A$2:$O$155,6,FALSE)</f>
        <v>Ежов Сергей</v>
      </c>
      <c r="D52" s="14">
        <f>VLOOKUP(B52,Заявки!$A$2:$O$155,7,FALSE)</f>
        <v>1969</v>
      </c>
      <c r="E52" s="2" t="str">
        <f>VLOOKUP(B52,Заявки!$A$2:$O$155,3,FALSE)</f>
        <v>Егорьевск</v>
      </c>
      <c r="F52" s="25"/>
    </row>
    <row r="53" spans="1:6" ht="15">
      <c r="A53" s="67"/>
      <c r="B53" s="2">
        <v>166</v>
      </c>
      <c r="C53" s="2" t="str">
        <f>VLOOKUP(B53,Заявки!$A$2:$O$155,6,FALSE)</f>
        <v>Мишин Денис</v>
      </c>
      <c r="D53" s="14">
        <f>VLOOKUP(B53,Заявки!$A$2:$O$155,7,FALSE)</f>
        <v>1981</v>
      </c>
      <c r="E53" s="2" t="str">
        <f>VLOOKUP(B53,Заявки!$A$2:$O$155,3,FALSE)</f>
        <v>Егорьевск</v>
      </c>
      <c r="F53" s="26"/>
    </row>
    <row r="54" spans="1:6" ht="15">
      <c r="A54" s="67"/>
      <c r="B54" s="2">
        <v>167</v>
      </c>
      <c r="C54" s="2" t="str">
        <f>VLOOKUP(B54,Заявки!$A$2:$O$155,6,FALSE)</f>
        <v>Селиверстова Ольга</v>
      </c>
      <c r="D54" s="14">
        <f>VLOOKUP(B54,Заявки!$A$2:$O$155,7,FALSE)</f>
        <v>1986</v>
      </c>
      <c r="E54" s="2" t="str">
        <f>VLOOKUP(B54,Заявки!$A$2:$O$155,3,FALSE)</f>
        <v>Егорьевск</v>
      </c>
      <c r="F54" s="27"/>
    </row>
    <row r="55" spans="1:6" ht="15">
      <c r="A55" s="67">
        <v>8</v>
      </c>
      <c r="B55" s="2">
        <v>186</v>
      </c>
      <c r="C55" s="2" t="str">
        <f>VLOOKUP(B55,Заявки!$A$2:$O$155,6,FALSE)</f>
        <v>Cуслов Алексей</v>
      </c>
      <c r="D55" s="14">
        <f>VLOOKUP(B55,Заявки!$A$2:$O$155,7,FALSE)</f>
        <v>1972</v>
      </c>
      <c r="E55" s="2" t="str">
        <f>VLOOKUP(B55,Заявки!$A$2:$O$155,3,FALSE)</f>
        <v>П.-Посад</v>
      </c>
      <c r="F55" s="25"/>
    </row>
    <row r="56" spans="1:6" ht="15">
      <c r="A56" s="67"/>
      <c r="B56" s="2">
        <v>187</v>
      </c>
      <c r="C56" s="2" t="str">
        <f>VLOOKUP(B56,Заявки!$A$2:$O$155,6,FALSE)</f>
        <v>Федорин Владимир</v>
      </c>
      <c r="D56" s="14">
        <f>VLOOKUP(B56,Заявки!$A$2:$O$155,7,FALSE)</f>
        <v>1966</v>
      </c>
      <c r="E56" s="2" t="str">
        <f>VLOOKUP(B56,Заявки!$A$2:$O$155,3,FALSE)</f>
        <v>П.-Посад</v>
      </c>
      <c r="F56" s="26"/>
    </row>
    <row r="57" spans="1:6" ht="15">
      <c r="A57" s="67"/>
      <c r="B57" s="2">
        <v>188</v>
      </c>
      <c r="C57" s="2" t="str">
        <f>VLOOKUP(B57,Заявки!$A$2:$O$155,6,FALSE)</f>
        <v>Титор Ольга</v>
      </c>
      <c r="D57" s="14">
        <f>VLOOKUP(B57,Заявки!$A$2:$O$155,7,FALSE)</f>
        <v>1987</v>
      </c>
      <c r="E57" s="2" t="str">
        <f>VLOOKUP(B57,Заявки!$A$2:$O$155,3,FALSE)</f>
        <v>П.-Посад</v>
      </c>
      <c r="F57" s="27"/>
    </row>
    <row r="58" spans="1:6" ht="20.25" thickBot="1">
      <c r="A58" s="63" t="s">
        <v>310</v>
      </c>
      <c r="B58" s="63"/>
      <c r="C58" s="63"/>
      <c r="D58" s="63"/>
      <c r="E58" s="63"/>
      <c r="F58" s="17"/>
    </row>
    <row r="59" spans="1:6" ht="15.75" thickTop="1">
      <c r="A59" s="67">
        <v>3</v>
      </c>
      <c r="B59" s="2">
        <v>2</v>
      </c>
      <c r="C59" s="2" t="str">
        <f>VLOOKUP(B59,Заявки!$A$2:$O$155,6,FALSE)</f>
        <v>Рыженков Евгений</v>
      </c>
      <c r="D59" s="14">
        <f>VLOOKUP(B59,Заявки!$A$2:$O$155,7,FALSE)</f>
        <v>2001</v>
      </c>
      <c r="E59" s="2" t="str">
        <f>VLOOKUP(B59,Заявки!$A$2:$O$155,3,FALSE)</f>
        <v>Динамо МО</v>
      </c>
      <c r="F59" s="25"/>
    </row>
    <row r="60" spans="1:6" ht="15">
      <c r="A60" s="67"/>
      <c r="B60" s="2">
        <v>5</v>
      </c>
      <c r="C60" s="2" t="str">
        <f>VLOOKUP(B60,Заявки!$A$2:$O$155,6,FALSE)</f>
        <v>Яцунов Анатолий</v>
      </c>
      <c r="D60" s="14">
        <f>VLOOKUP(B60,Заявки!$A$2:$O$155,7,FALSE)</f>
        <v>2001</v>
      </c>
      <c r="E60" s="2" t="str">
        <f>VLOOKUP(B60,Заявки!$A$2:$O$155,3,FALSE)</f>
        <v>Динамо МО</v>
      </c>
      <c r="F60" s="26"/>
    </row>
    <row r="61" spans="1:6" ht="15">
      <c r="A61" s="67"/>
      <c r="B61" s="2">
        <v>6</v>
      </c>
      <c r="C61" s="2" t="str">
        <f>VLOOKUP(B61,Заявки!$A$2:$O$155,6,FALSE)</f>
        <v>Харитонова Виктория</v>
      </c>
      <c r="D61" s="14">
        <f>VLOOKUP(B61,Заявки!$A$2:$O$155,7,FALSE)</f>
        <v>2000</v>
      </c>
      <c r="E61" s="2" t="str">
        <f>VLOOKUP(B61,Заявки!$A$2:$O$155,3,FALSE)</f>
        <v>Динамо МО</v>
      </c>
      <c r="F61" s="27"/>
    </row>
    <row r="62" spans="1:6" ht="15">
      <c r="A62" s="67">
        <v>4</v>
      </c>
      <c r="B62" s="2">
        <v>1</v>
      </c>
      <c r="C62" s="2" t="str">
        <f>VLOOKUP(B62,Заявки!$A$2:$O$155,6,FALSE)</f>
        <v>Гедминас Николай</v>
      </c>
      <c r="D62" s="14">
        <f>VLOOKUP(B62,Заявки!$A$2:$O$155,7,FALSE)</f>
        <v>2000</v>
      </c>
      <c r="E62" s="2" t="str">
        <f>VLOOKUP(B62,Заявки!$A$2:$O$155,3,FALSE)</f>
        <v>Динамо МО</v>
      </c>
      <c r="F62" s="25"/>
    </row>
    <row r="63" spans="1:6" ht="15">
      <c r="A63" s="67"/>
      <c r="B63" s="2">
        <v>3</v>
      </c>
      <c r="C63" s="2" t="str">
        <f>VLOOKUP(B63,Заявки!$A$2:$O$155,6,FALSE)</f>
        <v>Панкратова Яна</v>
      </c>
      <c r="D63" s="14">
        <f>VLOOKUP(B63,Заявки!$A$2:$O$155,7,FALSE)</f>
        <v>2001</v>
      </c>
      <c r="E63" s="2" t="str">
        <f>VLOOKUP(B63,Заявки!$A$2:$O$155,3,FALSE)</f>
        <v>Динамо МО</v>
      </c>
      <c r="F63" s="26"/>
    </row>
    <row r="64" spans="1:6" ht="15">
      <c r="A64" s="67"/>
      <c r="B64" s="2">
        <v>4</v>
      </c>
      <c r="C64" s="2" t="str">
        <f>VLOOKUP(B64,Заявки!$A$2:$O$155,6,FALSE)</f>
        <v>Железнов Илья</v>
      </c>
      <c r="D64" s="14">
        <f>VLOOKUP(B64,Заявки!$A$2:$O$155,7,FALSE)</f>
        <v>2001</v>
      </c>
      <c r="E64" s="2" t="str">
        <f>VLOOKUP(B64,Заявки!$A$2:$O$155,3,FALSE)</f>
        <v>Динамо МО</v>
      </c>
      <c r="F64" s="27"/>
    </row>
    <row r="65" spans="1:6" ht="15">
      <c r="A65" s="67">
        <v>5</v>
      </c>
      <c r="B65" s="2">
        <v>7</v>
      </c>
      <c r="C65" s="2" t="str">
        <f>VLOOKUP(B65,Заявки!$A$2:$O$155,6,FALSE)</f>
        <v>Маслова Анастасия</v>
      </c>
      <c r="D65" s="14">
        <f>VLOOKUP(B65,Заявки!$A$2:$O$155,7,FALSE)</f>
        <v>2003</v>
      </c>
      <c r="E65" s="2" t="str">
        <f>VLOOKUP(B65,Заявки!$A$2:$O$155,3,FALSE)</f>
        <v>Динамо МО</v>
      </c>
      <c r="F65" s="25"/>
    </row>
    <row r="66" spans="1:6" ht="15">
      <c r="A66" s="67"/>
      <c r="B66" s="2">
        <v>145</v>
      </c>
      <c r="C66" s="2" t="str">
        <f>VLOOKUP(B66,Заявки!$A$2:$O$155,6,FALSE)</f>
        <v>Ишаев Павел</v>
      </c>
      <c r="D66" s="14">
        <f>VLOOKUP(B66,Заявки!$A$2:$O$155,7,FALSE)</f>
        <v>2001</v>
      </c>
      <c r="E66" s="2" t="str">
        <f>VLOOKUP(B66,Заявки!$A$2:$O$155,3,FALSE)</f>
        <v>Динамо МО</v>
      </c>
      <c r="F66" s="26"/>
    </row>
    <row r="67" spans="1:6" ht="15">
      <c r="A67" s="67"/>
      <c r="B67" s="2">
        <v>331</v>
      </c>
      <c r="C67" s="2" t="str">
        <f>VLOOKUP(B67,Заявки!$A$2:$O$155,6,FALSE)</f>
        <v>Кутногорская Елена</v>
      </c>
      <c r="D67" s="14">
        <f>VLOOKUP(B67,Заявки!$A$2:$O$155,7,FALSE)</f>
        <v>2000</v>
      </c>
      <c r="E67" s="2" t="str">
        <f>VLOOKUP(B67,Заявки!$A$2:$O$155,3,FALSE)</f>
        <v>СДЮШОР МО</v>
      </c>
      <c r="F67" s="27"/>
    </row>
    <row r="68" spans="1:6" ht="15">
      <c r="A68" s="67">
        <v>6</v>
      </c>
      <c r="B68" s="2">
        <v>208</v>
      </c>
      <c r="C68" s="2" t="str">
        <f>VLOOKUP(B68,Заявки!$A$2:$O$155,6,FALSE)</f>
        <v>Шпаков Иван</v>
      </c>
      <c r="D68" s="14">
        <f>VLOOKUP(B68,Заявки!$A$2:$O$155,7,FALSE)</f>
        <v>2000</v>
      </c>
      <c r="E68" s="2" t="str">
        <f>VLOOKUP(B68,Заявки!$A$2:$O$155,3,FALSE)</f>
        <v>Химки</v>
      </c>
      <c r="F68" s="25"/>
    </row>
    <row r="69" spans="1:6" ht="15">
      <c r="A69" s="67"/>
      <c r="B69" s="2">
        <v>209</v>
      </c>
      <c r="C69" s="2" t="str">
        <f>VLOOKUP(B69,Заявки!$A$2:$O$155,6,FALSE)</f>
        <v>Антонов Борис</v>
      </c>
      <c r="D69" s="14">
        <f>VLOOKUP(B69,Заявки!$A$2:$O$155,7,FALSE)</f>
        <v>2002</v>
      </c>
      <c r="E69" s="2" t="str">
        <f>VLOOKUP(B69,Заявки!$A$2:$O$155,3,FALSE)</f>
        <v>Химки</v>
      </c>
      <c r="F69" s="26"/>
    </row>
    <row r="70" spans="1:6" ht="15">
      <c r="A70" s="67"/>
      <c r="B70" s="2">
        <v>210</v>
      </c>
      <c r="C70" s="2" t="str">
        <f>VLOOKUP(B70,Заявки!$A$2:$O$155,6,FALSE)</f>
        <v>Артюшкина Татьяна</v>
      </c>
      <c r="D70" s="14">
        <f>VLOOKUP(B70,Заявки!$A$2:$O$155,7,FALSE)</f>
        <v>1999</v>
      </c>
      <c r="E70" s="2" t="str">
        <f>VLOOKUP(B70,Заявки!$A$2:$O$155,3,FALSE)</f>
        <v>Химки</v>
      </c>
      <c r="F70" s="27"/>
    </row>
    <row r="71" spans="1:6" ht="20.25" thickBot="1">
      <c r="A71" s="63" t="s">
        <v>311</v>
      </c>
      <c r="B71" s="63"/>
      <c r="C71" s="63"/>
      <c r="D71" s="63"/>
      <c r="E71" s="63"/>
      <c r="F71" s="17"/>
    </row>
    <row r="72" spans="1:6" ht="15.75" thickTop="1">
      <c r="A72" s="67">
        <v>1</v>
      </c>
      <c r="B72" s="2">
        <v>195</v>
      </c>
      <c r="C72" s="2" t="str">
        <f>VLOOKUP(B72,Заявки!$A$2:$O$155,6,FALSE)</f>
        <v>Резниченко Антон</v>
      </c>
      <c r="D72" s="14">
        <f>VLOOKUP(B72,Заявки!$A$2:$O$155,7,FALSE)</f>
        <v>1992</v>
      </c>
      <c r="E72" s="2" t="str">
        <f>VLOOKUP(B72,Заявки!$A$2:$O$155,3,FALSE)</f>
        <v>КФК-10 МОФ</v>
      </c>
      <c r="F72" s="25"/>
    </row>
    <row r="73" spans="1:6" ht="15">
      <c r="A73" s="67"/>
      <c r="B73" s="2">
        <v>196</v>
      </c>
      <c r="C73" s="2" t="str">
        <f>VLOOKUP(B73,Заявки!$A$2:$O$155,6,FALSE)</f>
        <v>Федин Александр</v>
      </c>
      <c r="D73" s="14">
        <f>VLOOKUP(B73,Заявки!$A$2:$O$155,7,FALSE)</f>
        <v>1992</v>
      </c>
      <c r="E73" s="2" t="str">
        <f>VLOOKUP(B73,Заявки!$A$2:$O$155,3,FALSE)</f>
        <v>КФК-10 МОФ</v>
      </c>
      <c r="F73" s="26"/>
    </row>
    <row r="74" spans="1:6" ht="15">
      <c r="A74" s="67"/>
      <c r="B74" s="2">
        <v>197</v>
      </c>
      <c r="C74" s="2" t="str">
        <f>VLOOKUP(B74,Заявки!$A$2:$O$155,6,FALSE)</f>
        <v>Мареева Анастасия</v>
      </c>
      <c r="D74" s="14">
        <f>VLOOKUP(B74,Заявки!$A$2:$O$155,7,FALSE)</f>
        <v>1992</v>
      </c>
      <c r="E74" s="2" t="str">
        <f>VLOOKUP(B74,Заявки!$A$2:$O$155,3,FALSE)</f>
        <v>КФК-10 МОФ</v>
      </c>
      <c r="F74" s="27"/>
    </row>
    <row r="75" spans="1:6" ht="15">
      <c r="A75" s="67">
        <v>2</v>
      </c>
      <c r="B75" s="2">
        <v>199</v>
      </c>
      <c r="C75" s="2" t="str">
        <f>VLOOKUP(B75,Заявки!$A$2:$O$155,6,FALSE)</f>
        <v>Гаранов Антон</v>
      </c>
      <c r="D75" s="14">
        <f>VLOOKUP(B75,Заявки!$A$2:$O$155,7,FALSE)</f>
        <v>1987</v>
      </c>
      <c r="E75" s="2" t="str">
        <f>VLOOKUP(B75,Заявки!$A$2:$O$155,3,FALSE)</f>
        <v>Истра</v>
      </c>
      <c r="F75" s="25"/>
    </row>
    <row r="76" spans="1:6" ht="15">
      <c r="A76" s="67"/>
      <c r="B76" s="2">
        <v>200</v>
      </c>
      <c r="C76" s="2" t="str">
        <f>VLOOKUP(B76,Заявки!$A$2:$O$155,6,FALSE)</f>
        <v>Ковынева Марина</v>
      </c>
      <c r="D76" s="14">
        <f>VLOOKUP(B76,Заявки!$A$2:$O$155,7,FALSE)</f>
        <v>1977</v>
      </c>
      <c r="E76" s="2" t="str">
        <f>VLOOKUP(B76,Заявки!$A$2:$O$155,3,FALSE)</f>
        <v>Истра</v>
      </c>
      <c r="F76" s="26"/>
    </row>
    <row r="77" spans="1:6" ht="15">
      <c r="A77" s="67"/>
      <c r="B77" s="2">
        <v>201</v>
      </c>
      <c r="C77" s="2" t="str">
        <f>VLOOKUP(B77,Заявки!$A$2:$O$155,6,FALSE)</f>
        <v>Игошева Анастасия</v>
      </c>
      <c r="D77" s="14">
        <f>VLOOKUP(B77,Заявки!$A$2:$O$155,7,FALSE)</f>
        <v>1989</v>
      </c>
      <c r="E77" s="2" t="str">
        <f>VLOOKUP(B77,Заявки!$A$2:$O$155,3,FALSE)</f>
        <v>Истра</v>
      </c>
      <c r="F77" s="27"/>
    </row>
    <row r="78" spans="1:6" ht="15">
      <c r="A78" s="67">
        <v>3</v>
      </c>
      <c r="B78" s="2">
        <v>202</v>
      </c>
      <c r="C78" s="2" t="str">
        <f>VLOOKUP(B78,Заявки!$A$2:$O$155,6,FALSE)</f>
        <v>Чугунов Илья</v>
      </c>
      <c r="D78" s="14">
        <f>VLOOKUP(B78,Заявки!$A$2:$O$155,7,FALSE)</f>
        <v>1985</v>
      </c>
      <c r="E78" s="2" t="str">
        <f>VLOOKUP(B78,Заявки!$A$2:$O$155,3,FALSE)</f>
        <v>Жуковский</v>
      </c>
      <c r="F78" s="25"/>
    </row>
    <row r="79" spans="1:6" ht="15">
      <c r="A79" s="67"/>
      <c r="B79" s="2">
        <v>203</v>
      </c>
      <c r="C79" s="2" t="str">
        <f>VLOOKUP(B79,Заявки!$A$2:$O$155,6,FALSE)</f>
        <v>Баев Иван</v>
      </c>
      <c r="D79" s="14">
        <f>VLOOKUP(B79,Заявки!$A$2:$O$155,7,FALSE)</f>
        <v>1989</v>
      </c>
      <c r="E79" s="2" t="str">
        <f>VLOOKUP(B79,Заявки!$A$2:$O$155,3,FALSE)</f>
        <v>Жуковский</v>
      </c>
      <c r="F79" s="26"/>
    </row>
    <row r="80" spans="1:6" ht="15">
      <c r="A80" s="67"/>
      <c r="B80" s="2">
        <v>204</v>
      </c>
      <c r="C80" s="2" t="str">
        <f>VLOOKUP(B80,Заявки!$A$2:$O$155,6,FALSE)</f>
        <v>Долгина Екатерина</v>
      </c>
      <c r="D80" s="14">
        <f>VLOOKUP(B80,Заявки!$A$2:$O$155,7,FALSE)</f>
        <v>1987</v>
      </c>
      <c r="E80" s="2" t="str">
        <f>VLOOKUP(B80,Заявки!$A$2:$O$155,3,FALSE)</f>
        <v>Жуковский</v>
      </c>
      <c r="F80" s="27"/>
    </row>
    <row r="81" spans="1:6" ht="15">
      <c r="A81" s="67">
        <v>4</v>
      </c>
      <c r="B81" s="2">
        <v>205</v>
      </c>
      <c r="C81" s="2" t="str">
        <f>VLOOKUP(B81,Заявки!$A$2:$O$155,6,FALSE)</f>
        <v>Тучин Алексей</v>
      </c>
      <c r="D81" s="14">
        <f>VLOOKUP(B81,Заявки!$A$2:$O$155,7,FALSE)</f>
        <v>1988</v>
      </c>
      <c r="E81" s="2" t="str">
        <f>VLOOKUP(B81,Заявки!$A$2:$O$155,3,FALSE)</f>
        <v>Химки</v>
      </c>
      <c r="F81" s="25"/>
    </row>
    <row r="82" spans="1:6" ht="15">
      <c r="A82" s="67"/>
      <c r="B82" s="2">
        <v>206</v>
      </c>
      <c r="C82" s="2" t="str">
        <f>VLOOKUP(B82,Заявки!$A$2:$O$155,6,FALSE)</f>
        <v>Письмаров Алексей</v>
      </c>
      <c r="D82" s="14">
        <f>VLOOKUP(B82,Заявки!$A$2:$O$155,7,FALSE)</f>
        <v>1988</v>
      </c>
      <c r="E82" s="2" t="str">
        <f>VLOOKUP(B82,Заявки!$A$2:$O$155,3,FALSE)</f>
        <v>Химки</v>
      </c>
      <c r="F82" s="26"/>
    </row>
    <row r="83" spans="1:6" ht="15">
      <c r="A83" s="67"/>
      <c r="B83" s="2">
        <v>207</v>
      </c>
      <c r="C83" s="2" t="str">
        <f>VLOOKUP(B83,Заявки!$A$2:$O$155,6,FALSE)</f>
        <v>Варюта Евгения</v>
      </c>
      <c r="D83" s="14">
        <f>VLOOKUP(B83,Заявки!$A$2:$O$155,7,FALSE)</f>
        <v>1988</v>
      </c>
      <c r="E83" s="2" t="str">
        <f>VLOOKUP(B83,Заявки!$A$2:$O$155,3,FALSE)</f>
        <v>Химки</v>
      </c>
      <c r="F83" s="27"/>
    </row>
    <row r="84" spans="1:6" ht="15">
      <c r="A84" s="67">
        <v>5</v>
      </c>
      <c r="B84" s="2">
        <v>9</v>
      </c>
      <c r="C84" s="2" t="str">
        <f>VLOOKUP(B84,Заявки!$A$2:$O$155,6,FALSE)</f>
        <v>Черных Игорь</v>
      </c>
      <c r="D84" s="14">
        <f>VLOOKUP(B84,Заявки!$A$2:$O$155,7,FALSE)</f>
        <v>1979</v>
      </c>
      <c r="E84" s="2" t="str">
        <f>VLOOKUP(B84,Заявки!$A$2:$O$155,3,FALSE)</f>
        <v>Домодедово</v>
      </c>
      <c r="F84" s="25"/>
    </row>
    <row r="85" spans="1:6" ht="15">
      <c r="A85" s="67"/>
      <c r="B85" s="2">
        <v>10</v>
      </c>
      <c r="C85" s="2" t="str">
        <f>VLOOKUP(B85,Заявки!$A$2:$O$155,6,FALSE)</f>
        <v>Шапоров Евгений</v>
      </c>
      <c r="D85" s="14">
        <f>VLOOKUP(B85,Заявки!$A$2:$O$155,7,FALSE)</f>
        <v>1982</v>
      </c>
      <c r="E85" s="2" t="str">
        <f>VLOOKUP(B85,Заявки!$A$2:$O$155,3,FALSE)</f>
        <v>Домодедово</v>
      </c>
      <c r="F85" s="26"/>
    </row>
    <row r="86" spans="1:6" ht="15">
      <c r="A86" s="67"/>
      <c r="B86" s="2">
        <v>11</v>
      </c>
      <c r="C86" s="2" t="str">
        <f>VLOOKUP(B86,Заявки!$A$2:$O$155,6,FALSE)</f>
        <v>Майорова Оксана</v>
      </c>
      <c r="D86" s="14">
        <f>VLOOKUP(B86,Заявки!$A$2:$O$155,7,FALSE)</f>
        <v>1974</v>
      </c>
      <c r="E86" s="2" t="str">
        <f>VLOOKUP(B86,Заявки!$A$2:$O$155,3,FALSE)</f>
        <v>Домодедово</v>
      </c>
      <c r="F86" s="27"/>
    </row>
    <row r="87" spans="1:6" ht="15">
      <c r="A87" s="67">
        <v>6</v>
      </c>
      <c r="B87" s="2">
        <v>106</v>
      </c>
      <c r="C87" s="2" t="str">
        <f>VLOOKUP(B87,Заявки!$A$2:$O$155,6,FALSE)</f>
        <v>Капчёнов Александр</v>
      </c>
      <c r="D87" s="14">
        <f>VLOOKUP(B87,Заявки!$A$2:$O$155,7,FALSE)</f>
        <v>1976</v>
      </c>
      <c r="E87" s="2" t="str">
        <f>VLOOKUP(B87,Заявки!$A$2:$O$155,3,FALSE)</f>
        <v>КФК-4 УФСКН</v>
      </c>
      <c r="F87" s="25"/>
    </row>
    <row r="88" spans="1:6" ht="15">
      <c r="A88" s="67"/>
      <c r="B88" s="2">
        <v>107</v>
      </c>
      <c r="C88" s="2" t="str">
        <f>VLOOKUP(B88,Заявки!$A$2:$O$155,6,FALSE)</f>
        <v>Демченко Роман</v>
      </c>
      <c r="D88" s="14">
        <f>VLOOKUP(B88,Заявки!$A$2:$O$155,7,FALSE)</f>
        <v>1980</v>
      </c>
      <c r="E88" s="2" t="str">
        <f>VLOOKUP(B88,Заявки!$A$2:$O$155,3,FALSE)</f>
        <v>КФК-4 УФСКН</v>
      </c>
      <c r="F88" s="26"/>
    </row>
    <row r="89" spans="1:6" ht="15">
      <c r="A89" s="67"/>
      <c r="B89" s="2">
        <v>108</v>
      </c>
      <c r="C89" s="2" t="str">
        <f>VLOOKUP(B89,Заявки!$A$2:$O$155,6,FALSE)</f>
        <v>Кислухина Валентина</v>
      </c>
      <c r="D89" s="14">
        <f>VLOOKUP(B89,Заявки!$A$2:$O$155,7,FALSE)</f>
        <v>1974</v>
      </c>
      <c r="E89" s="2" t="str">
        <f>VLOOKUP(B89,Заявки!$A$2:$O$155,3,FALSE)</f>
        <v>КФК-4 УФСКН</v>
      </c>
      <c r="F89" s="27"/>
    </row>
    <row r="90" spans="1:6" ht="15">
      <c r="A90" s="67">
        <v>7</v>
      </c>
      <c r="B90" s="2">
        <v>129</v>
      </c>
      <c r="C90" s="2" t="str">
        <f>VLOOKUP(B90,Заявки!$A$2:$O$155,6,FALSE)</f>
        <v>Любавин Андрей</v>
      </c>
      <c r="D90" s="14">
        <f>VLOOKUP(B90,Заявки!$A$2:$O$155,7,FALSE)</f>
        <v>1971</v>
      </c>
      <c r="E90" s="2" t="str">
        <f>VLOOKUP(B90,Заявки!$A$2:$O$155,3,FALSE)</f>
        <v>Протвино</v>
      </c>
      <c r="F90" s="25"/>
    </row>
    <row r="91" spans="1:6" ht="15">
      <c r="A91" s="67"/>
      <c r="B91" s="2">
        <v>130</v>
      </c>
      <c r="C91" s="2" t="str">
        <f>VLOOKUP(B91,Заявки!$A$2:$O$155,6,FALSE)</f>
        <v>Николайчук Артем</v>
      </c>
      <c r="D91" s="14">
        <f>VLOOKUP(B91,Заявки!$A$2:$O$155,7,FALSE)</f>
        <v>1984</v>
      </c>
      <c r="E91" s="2" t="str">
        <f>VLOOKUP(B91,Заявки!$A$2:$O$155,3,FALSE)</f>
        <v>Протвино</v>
      </c>
      <c r="F91" s="26"/>
    </row>
    <row r="92" spans="1:6" ht="15">
      <c r="A92" s="67"/>
      <c r="B92" s="2">
        <v>131</v>
      </c>
      <c r="C92" s="2" t="str">
        <f>VLOOKUP(B92,Заявки!$A$2:$O$155,6,FALSE)</f>
        <v>Ерохина Ольга</v>
      </c>
      <c r="D92" s="14">
        <f>VLOOKUP(B92,Заявки!$A$2:$O$155,7,FALSE)</f>
        <v>1989</v>
      </c>
      <c r="E92" s="2" t="str">
        <f>VLOOKUP(B92,Заявки!$A$2:$O$155,3,FALSE)</f>
        <v>Протвино</v>
      </c>
      <c r="F92" s="27"/>
    </row>
    <row r="93" spans="1:6" ht="15">
      <c r="A93" s="67">
        <v>8</v>
      </c>
      <c r="B93" s="2">
        <v>189</v>
      </c>
      <c r="C93" s="2" t="str">
        <f>VLOOKUP(B93,Заявки!$A$2:$O$155,6,FALSE)</f>
        <v>Ягодкин Игорь</v>
      </c>
      <c r="D93" s="14">
        <f>VLOOKUP(B93,Заявки!$A$2:$O$155,7,FALSE)</f>
        <v>1972</v>
      </c>
      <c r="E93" s="2" t="str">
        <f>VLOOKUP(B93,Заявки!$A$2:$O$155,3,FALSE)</f>
        <v>Дмитров</v>
      </c>
      <c r="F93" s="25"/>
    </row>
    <row r="94" spans="1:6" ht="15">
      <c r="A94" s="67"/>
      <c r="B94" s="2">
        <v>190</v>
      </c>
      <c r="C94" s="2" t="str">
        <f>VLOOKUP(B94,Заявки!$A$2:$O$155,6,FALSE)</f>
        <v>Морозов Алексей</v>
      </c>
      <c r="D94" s="14">
        <f>VLOOKUP(B94,Заявки!$A$2:$O$155,7,FALSE)</f>
        <v>1975</v>
      </c>
      <c r="E94" s="2" t="str">
        <f>VLOOKUP(B94,Заявки!$A$2:$O$155,3,FALSE)</f>
        <v>Дмитров</v>
      </c>
      <c r="F94" s="26"/>
    </row>
    <row r="95" spans="1:6" ht="15">
      <c r="A95" s="67"/>
      <c r="B95" s="2">
        <v>191</v>
      </c>
      <c r="C95" s="2" t="str">
        <f>VLOOKUP(B95,Заявки!$A$2:$O$155,6,FALSE)</f>
        <v>Алексеева Анна</v>
      </c>
      <c r="D95" s="14">
        <f>VLOOKUP(B95,Заявки!$A$2:$O$155,7,FALSE)</f>
        <v>1979</v>
      </c>
      <c r="E95" s="2" t="str">
        <f>VLOOKUP(B95,Заявки!$A$2:$O$155,3,FALSE)</f>
        <v>Дмитров</v>
      </c>
      <c r="F95" s="27"/>
    </row>
    <row r="96" spans="1:6" ht="20.25" thickBot="1">
      <c r="A96" s="63" t="s">
        <v>385</v>
      </c>
      <c r="B96" s="63"/>
      <c r="C96" s="63"/>
      <c r="D96" s="63"/>
      <c r="E96" s="63"/>
      <c r="F96" s="17"/>
    </row>
    <row r="97" spans="1:6" ht="15.75" thickTop="1">
      <c r="A97" s="67">
        <v>1</v>
      </c>
      <c r="B97" s="2">
        <v>211</v>
      </c>
      <c r="C97" s="2" t="str">
        <f>VLOOKUP(B97,Заявки!$A$2:$O$155,6,FALSE)</f>
        <v>Николаев Евгений</v>
      </c>
      <c r="D97" s="14">
        <f>VLOOKUP(B97,Заявки!$A$2:$O$155,7,FALSE)</f>
        <v>1967</v>
      </c>
      <c r="E97" s="2" t="str">
        <f>VLOOKUP(B97,Заявки!$A$2:$O$155,3,FALSE)</f>
        <v>КФК-2</v>
      </c>
      <c r="F97" s="25"/>
    </row>
    <row r="98" spans="1:6" ht="15">
      <c r="A98" s="67"/>
      <c r="B98" s="2">
        <v>212</v>
      </c>
      <c r="C98" s="2" t="str">
        <f>VLOOKUP(B98,Заявки!$A$2:$O$155,6,FALSE)</f>
        <v>Трунов Павел</v>
      </c>
      <c r="D98" s="14">
        <f>VLOOKUP(B98,Заявки!$A$2:$O$155,7,FALSE)</f>
        <v>1984</v>
      </c>
      <c r="E98" s="2" t="str">
        <f>VLOOKUP(B98,Заявки!$A$2:$O$155,3,FALSE)</f>
        <v>КФК-2</v>
      </c>
      <c r="F98" s="26"/>
    </row>
    <row r="99" spans="1:6" ht="15">
      <c r="A99" s="67"/>
      <c r="B99" s="2">
        <v>213</v>
      </c>
      <c r="C99" s="2" t="str">
        <f>VLOOKUP(B99,Заявки!$A$2:$O$155,6,FALSE)</f>
        <v>Кривова Светлана</v>
      </c>
      <c r="D99" s="14">
        <f>VLOOKUP(B99,Заявки!$A$2:$O$155,7,FALSE)</f>
        <v>1967</v>
      </c>
      <c r="E99" s="2" t="str">
        <f>VLOOKUP(B99,Заявки!$A$2:$O$155,3,FALSE)</f>
        <v>КФК-2</v>
      </c>
      <c r="F99" s="27"/>
    </row>
    <row r="100" spans="1:6" ht="15">
      <c r="A100" s="67">
        <v>2</v>
      </c>
      <c r="B100" s="2">
        <v>214</v>
      </c>
      <c r="C100" s="2" t="str">
        <f>VLOOKUP(B100,Заявки!$A$2:$O$155,6,FALSE)</f>
        <v>Тюкин Юрий</v>
      </c>
      <c r="D100" s="14">
        <f>VLOOKUP(B100,Заявки!$A$2:$O$155,7,FALSE)</f>
        <v>1976</v>
      </c>
      <c r="E100" s="2" t="str">
        <f>VLOOKUP(B100,Заявки!$A$2:$O$155,3,FALSE)</f>
        <v>СП ДПС Юг</v>
      </c>
      <c r="F100" s="25"/>
    </row>
    <row r="101" spans="1:6" ht="15">
      <c r="A101" s="67"/>
      <c r="B101" s="2">
        <v>215</v>
      </c>
      <c r="C101" s="2" t="str">
        <f>VLOOKUP(B101,Заявки!$A$2:$O$155,6,FALSE)</f>
        <v>Разенков Вадим</v>
      </c>
      <c r="D101" s="14">
        <f>VLOOKUP(B101,Заявки!$A$2:$O$155,7,FALSE)</f>
        <v>1984</v>
      </c>
      <c r="E101" s="2" t="str">
        <f>VLOOKUP(B101,Заявки!$A$2:$O$155,3,FALSE)</f>
        <v>СП ДПС Юг</v>
      </c>
      <c r="F101" s="26"/>
    </row>
    <row r="102" spans="1:6" ht="15">
      <c r="A102" s="67"/>
      <c r="B102" s="2">
        <v>216</v>
      </c>
      <c r="C102" s="2" t="str">
        <f>VLOOKUP(B102,Заявки!$A$2:$O$155,6,FALSE)</f>
        <v>Сидорова Анна</v>
      </c>
      <c r="D102" s="14">
        <f>VLOOKUP(B102,Заявки!$A$2:$O$155,7,FALSE)</f>
        <v>1989</v>
      </c>
      <c r="E102" s="2" t="str">
        <f>VLOOKUP(B102,Заявки!$A$2:$O$155,3,FALSE)</f>
        <v>СП ДПС Юг</v>
      </c>
      <c r="F102" s="27"/>
    </row>
    <row r="103" spans="1:6" ht="15">
      <c r="A103" s="67">
        <v>3</v>
      </c>
      <c r="B103" s="2">
        <v>220</v>
      </c>
      <c r="C103" s="2" t="str">
        <f>VLOOKUP(B103,Заявки!$A$2:$O$155,6,FALSE)</f>
        <v>Иевский Илья</v>
      </c>
      <c r="D103" s="14">
        <f>VLOOKUP(B103,Заявки!$A$2:$O$155,7,FALSE)</f>
        <v>1981</v>
      </c>
      <c r="E103" s="2" t="str">
        <f>VLOOKUP(B103,Заявки!$A$2:$O$155,3,FALSE)</f>
        <v>Кашира</v>
      </c>
      <c r="F103" s="25"/>
    </row>
    <row r="104" spans="1:6" ht="15">
      <c r="A104" s="67"/>
      <c r="B104" s="2">
        <v>221</v>
      </c>
      <c r="C104" s="2" t="str">
        <f>VLOOKUP(B104,Заявки!$A$2:$O$155,6,FALSE)</f>
        <v>Бобков Константин</v>
      </c>
      <c r="D104" s="14">
        <f>VLOOKUP(B104,Заявки!$A$2:$O$155,7,FALSE)</f>
        <v>1984</v>
      </c>
      <c r="E104" s="2" t="str">
        <f>VLOOKUP(B104,Заявки!$A$2:$O$155,3,FALSE)</f>
        <v>Кашира</v>
      </c>
      <c r="F104" s="26"/>
    </row>
    <row r="105" spans="1:6" ht="15">
      <c r="A105" s="67"/>
      <c r="B105" s="2">
        <v>222</v>
      </c>
      <c r="C105" s="2" t="str">
        <f>VLOOKUP(B105,Заявки!$A$2:$O$155,6,FALSE)</f>
        <v>Новикова Елена</v>
      </c>
      <c r="D105" s="14">
        <f>VLOOKUP(B105,Заявки!$A$2:$O$155,7,FALSE)</f>
        <v>1968</v>
      </c>
      <c r="E105" s="2" t="str">
        <f>VLOOKUP(B105,Заявки!$A$2:$O$155,3,FALSE)</f>
        <v>Кашира</v>
      </c>
      <c r="F105" s="27"/>
    </row>
    <row r="106" spans="1:6" ht="15">
      <c r="A106" s="67">
        <v>4</v>
      </c>
      <c r="B106" s="2">
        <v>192</v>
      </c>
      <c r="C106" s="2" t="str">
        <f>VLOOKUP(B106,Заявки!$A$2:$O$155,6,FALSE)</f>
        <v>Санкин Андрей</v>
      </c>
      <c r="D106" s="14">
        <f>VLOOKUP(B106,Заявки!$A$2:$O$155,7,FALSE)</f>
        <v>1964</v>
      </c>
      <c r="E106" s="2" t="str">
        <f>VLOOKUP(B106,Заявки!$A$2:$O$155,3,FALSE)</f>
        <v>КФК-5 (ОСН)</v>
      </c>
      <c r="F106" s="25"/>
    </row>
    <row r="107" spans="1:6" ht="15">
      <c r="A107" s="67"/>
      <c r="B107" s="2">
        <v>193</v>
      </c>
      <c r="C107" s="2" t="str">
        <f>VLOOKUP(B107,Заявки!$A$2:$O$155,6,FALSE)</f>
        <v>Вережников Дмитрий</v>
      </c>
      <c r="D107" s="14">
        <f>VLOOKUP(B107,Заявки!$A$2:$O$155,7,FALSE)</f>
        <v>1973</v>
      </c>
      <c r="E107" s="2" t="str">
        <f>VLOOKUP(B107,Заявки!$A$2:$O$155,3,FALSE)</f>
        <v>КФК-5 (ОСН)</v>
      </c>
      <c r="F107" s="26"/>
    </row>
    <row r="108" spans="1:6" ht="15">
      <c r="A108" s="67"/>
      <c r="B108" s="2">
        <v>194</v>
      </c>
      <c r="C108" s="2" t="str">
        <f>VLOOKUP(B108,Заявки!$A$2:$O$155,6,FALSE)</f>
        <v>Пронина Полина</v>
      </c>
      <c r="D108" s="14">
        <f>VLOOKUP(B108,Заявки!$A$2:$O$155,7,FALSE)</f>
        <v>1993</v>
      </c>
      <c r="E108" s="2" t="str">
        <f>VLOOKUP(B108,Заявки!$A$2:$O$155,3,FALSE)</f>
        <v>КФК-5 (ОСН)</v>
      </c>
      <c r="F108" s="27"/>
    </row>
    <row r="109" spans="1:6" ht="15">
      <c r="A109" s="67">
        <v>5</v>
      </c>
      <c r="B109" s="2">
        <v>301</v>
      </c>
      <c r="C109" s="2" t="str">
        <f>VLOOKUP(B109,Заявки!$A$2:$O$155,6,FALSE)</f>
        <v>Алексеева Зинаида</v>
      </c>
      <c r="D109" s="14">
        <f>VLOOKUP(B109,Заявки!$A$2:$O$155,7,FALSE)</f>
        <v>1989</v>
      </c>
      <c r="E109" s="2" t="str">
        <f>VLOOKUP(B109,Заявки!$A$2:$O$155,3,FALSE)</f>
        <v>Воскресенск</v>
      </c>
      <c r="F109" s="25"/>
    </row>
    <row r="110" spans="1:6" ht="15">
      <c r="A110" s="67"/>
      <c r="B110" s="2">
        <v>302</v>
      </c>
      <c r="C110" s="2" t="str">
        <f>VLOOKUP(B110,Заявки!$A$2:$O$155,6,FALSE)</f>
        <v>Сватиков Роман</v>
      </c>
      <c r="D110" s="14">
        <f>VLOOKUP(B110,Заявки!$A$2:$O$155,7,FALSE)</f>
        <v>1978</v>
      </c>
      <c r="E110" s="2" t="str">
        <f>VLOOKUP(B110,Заявки!$A$2:$O$155,3,FALSE)</f>
        <v>Воскресенск</v>
      </c>
      <c r="F110" s="26"/>
    </row>
    <row r="111" spans="1:6" ht="15">
      <c r="A111" s="67"/>
      <c r="B111" s="2">
        <v>303</v>
      </c>
      <c r="C111" s="2" t="str">
        <f>VLOOKUP(B111,Заявки!$A$2:$O$155,6,FALSE)</f>
        <v>Кобзарь Андрей</v>
      </c>
      <c r="D111" s="14">
        <f>VLOOKUP(B111,Заявки!$A$2:$O$155,7,FALSE)</f>
        <v>1983</v>
      </c>
      <c r="E111" s="2" t="str">
        <f>VLOOKUP(B111,Заявки!$A$2:$O$155,3,FALSE)</f>
        <v>Воскресенск</v>
      </c>
      <c r="F111" s="27"/>
    </row>
    <row r="112" spans="1:6" ht="15">
      <c r="A112" s="67">
        <v>6</v>
      </c>
      <c r="B112" s="2">
        <v>304</v>
      </c>
      <c r="C112" s="2" t="str">
        <f>VLOOKUP(B112,Заявки!$A$2:$O$155,6,FALSE)</f>
        <v>Никитин Сергей</v>
      </c>
      <c r="D112" s="14">
        <f>VLOOKUP(B112,Заявки!$A$2:$O$155,7,FALSE)</f>
        <v>1965</v>
      </c>
      <c r="E112" s="2" t="str">
        <f>VLOOKUP(B112,Заявки!$A$2:$O$155,3,FALSE)</f>
        <v>Зарайск</v>
      </c>
      <c r="F112" s="25"/>
    </row>
    <row r="113" spans="1:6" ht="15">
      <c r="A113" s="67"/>
      <c r="B113" s="2">
        <v>305</v>
      </c>
      <c r="C113" s="2" t="str">
        <f>VLOOKUP(B113,Заявки!$A$2:$O$155,6,FALSE)</f>
        <v>Кокорев Андрей</v>
      </c>
      <c r="D113" s="14">
        <f>VLOOKUP(B113,Заявки!$A$2:$O$155,7,FALSE)</f>
        <v>1985</v>
      </c>
      <c r="E113" s="2" t="str">
        <f>VLOOKUP(B113,Заявки!$A$2:$O$155,3,FALSE)</f>
        <v>Зарайск</v>
      </c>
      <c r="F113" s="26"/>
    </row>
    <row r="114" spans="1:6" ht="15">
      <c r="A114" s="67"/>
      <c r="B114" s="2">
        <v>306</v>
      </c>
      <c r="C114" s="2" t="str">
        <f>VLOOKUP(B114,Заявки!$A$2:$O$155,6,FALSE)</f>
        <v>Семёнова Оксана</v>
      </c>
      <c r="D114" s="14">
        <f>VLOOKUP(B114,Заявки!$A$2:$O$155,7,FALSE)</f>
        <v>1974</v>
      </c>
      <c r="E114" s="2" t="str">
        <f>VLOOKUP(B114,Заявки!$A$2:$O$155,3,FALSE)</f>
        <v>Зарайск</v>
      </c>
      <c r="F114" s="27"/>
    </row>
    <row r="115" spans="1:6" ht="15">
      <c r="A115" s="67">
        <v>7</v>
      </c>
      <c r="B115" s="2">
        <v>307</v>
      </c>
      <c r="C115" s="2" t="str">
        <f>VLOOKUP(B115,Заявки!$A$2:$O$155,6,FALSE)</f>
        <v>Сарафанов Алексей</v>
      </c>
      <c r="D115" s="14">
        <f>VLOOKUP(B115,Заявки!$A$2:$O$155,7,FALSE)</f>
        <v>1979</v>
      </c>
      <c r="E115" s="2" t="str">
        <f>VLOOKUP(B115,Заявки!$A$2:$O$155,3,FALSE)</f>
        <v>Раменское</v>
      </c>
      <c r="F115" s="25"/>
    </row>
    <row r="116" spans="1:6" ht="15">
      <c r="A116" s="67"/>
      <c r="B116" s="2">
        <v>308</v>
      </c>
      <c r="C116" s="2" t="str">
        <f>VLOOKUP(B116,Заявки!$A$2:$O$155,6,FALSE)</f>
        <v>Нижник Кирилл</v>
      </c>
      <c r="D116" s="14">
        <f>VLOOKUP(B116,Заявки!$A$2:$O$155,7,FALSE)</f>
        <v>1976</v>
      </c>
      <c r="E116" s="2" t="str">
        <f>VLOOKUP(B116,Заявки!$A$2:$O$155,3,FALSE)</f>
        <v>Раменское</v>
      </c>
      <c r="F116" s="26"/>
    </row>
    <row r="117" spans="1:6" ht="15">
      <c r="A117" s="67"/>
      <c r="B117" s="2">
        <v>309</v>
      </c>
      <c r="C117" s="2" t="str">
        <f>VLOOKUP(B117,Заявки!$A$2:$O$155,6,FALSE)</f>
        <v>Шаронова Оксана</v>
      </c>
      <c r="D117" s="14">
        <f>VLOOKUP(B117,Заявки!$A$2:$O$155,7,FALSE)</f>
        <v>1975</v>
      </c>
      <c r="E117" s="2" t="str">
        <f>VLOOKUP(B117,Заявки!$A$2:$O$155,3,FALSE)</f>
        <v>Раменское</v>
      </c>
      <c r="F117" s="27"/>
    </row>
    <row r="118" spans="1:6" ht="15">
      <c r="A118" s="67">
        <v>8</v>
      </c>
      <c r="B118" s="2">
        <v>310</v>
      </c>
      <c r="C118" s="2" t="str">
        <f>VLOOKUP(B118,Заявки!$A$2:$O$155,6,FALSE)</f>
        <v>Криволапов Александр</v>
      </c>
      <c r="D118" s="14">
        <f>VLOOKUP(B118,Заявки!$A$2:$O$155,7,FALSE)</f>
        <v>1989</v>
      </c>
      <c r="E118" s="2" t="str">
        <f>VLOOKUP(B118,Заявки!$A$2:$O$155,3,FALSE)</f>
        <v>Солнечногорск</v>
      </c>
      <c r="F118" s="25"/>
    </row>
    <row r="119" spans="1:6" ht="15">
      <c r="A119" s="67"/>
      <c r="B119" s="2">
        <v>311</v>
      </c>
      <c r="C119" s="2" t="str">
        <f>VLOOKUP(B119,Заявки!$A$2:$O$155,6,FALSE)</f>
        <v>Пахомов Павел</v>
      </c>
      <c r="D119" s="14">
        <f>VLOOKUP(B119,Заявки!$A$2:$O$155,7,FALSE)</f>
        <v>1982</v>
      </c>
      <c r="E119" s="2" t="str">
        <f>VLOOKUP(B119,Заявки!$A$2:$O$155,3,FALSE)</f>
        <v>Солнечногорск</v>
      </c>
      <c r="F119" s="26"/>
    </row>
    <row r="120" spans="1:6" ht="15">
      <c r="A120" s="67"/>
      <c r="B120" s="2">
        <v>312</v>
      </c>
      <c r="C120" s="2" t="str">
        <f>VLOOKUP(B120,Заявки!$A$2:$O$155,6,FALSE)</f>
        <v>Моргунова Светлана</v>
      </c>
      <c r="D120" s="14">
        <f>VLOOKUP(B120,Заявки!$A$2:$O$155,7,FALSE)</f>
        <v>1985</v>
      </c>
      <c r="E120" s="2" t="str">
        <f>VLOOKUP(B120,Заявки!$A$2:$O$155,3,FALSE)</f>
        <v>Солнечногорск</v>
      </c>
      <c r="F120" s="27"/>
    </row>
    <row r="121" spans="1:6" ht="20.25" thickBot="1">
      <c r="A121" s="63" t="s">
        <v>488</v>
      </c>
      <c r="B121" s="63"/>
      <c r="C121" s="63"/>
      <c r="D121" s="63"/>
      <c r="E121" s="63"/>
      <c r="F121" s="44"/>
    </row>
    <row r="122" spans="1:6" ht="15.75" thickTop="1">
      <c r="A122" s="67">
        <v>1</v>
      </c>
      <c r="B122" s="2">
        <v>313</v>
      </c>
      <c r="C122" s="2" t="str">
        <f>VLOOKUP(B122,Заявки!$A$2:$O$155,6,FALSE)</f>
        <v>Толкачев Владимир</v>
      </c>
      <c r="D122" s="14">
        <f>VLOOKUP(B122,Заявки!$A$2:$O$155,7,FALSE)</f>
        <v>1970</v>
      </c>
      <c r="E122" s="2" t="str">
        <f>VLOOKUP(B122,Заявки!$A$2:$O$155,3,FALSE)</f>
        <v>Можайск</v>
      </c>
      <c r="F122" s="25"/>
    </row>
    <row r="123" spans="1:6" ht="15">
      <c r="A123" s="67"/>
      <c r="B123" s="2">
        <v>314</v>
      </c>
      <c r="C123" s="2" t="str">
        <f>VLOOKUP(B123,Заявки!$A$2:$O$155,6,FALSE)</f>
        <v>Шевлягин Алексей</v>
      </c>
      <c r="D123" s="14">
        <f>VLOOKUP(B123,Заявки!$A$2:$O$155,7,FALSE)</f>
        <v>1984</v>
      </c>
      <c r="E123" s="2" t="str">
        <f>VLOOKUP(B123,Заявки!$A$2:$O$155,3,FALSE)</f>
        <v>Можайск</v>
      </c>
      <c r="F123" s="26"/>
    </row>
    <row r="124" spans="1:6" ht="15">
      <c r="A124" s="67"/>
      <c r="B124" s="2">
        <v>315</v>
      </c>
      <c r="C124" s="2" t="str">
        <f>VLOOKUP(B124,Заявки!$A$2:$O$155,6,FALSE)</f>
        <v>Короткова Любовь</v>
      </c>
      <c r="D124" s="14">
        <f>VLOOKUP(B124,Заявки!$A$2:$O$155,7,FALSE)</f>
        <v>1985</v>
      </c>
      <c r="E124" s="2" t="str">
        <f>VLOOKUP(B124,Заявки!$A$2:$O$155,3,FALSE)</f>
        <v>Можайск</v>
      </c>
      <c r="F124" s="27"/>
    </row>
    <row r="125" spans="1:6" ht="15">
      <c r="A125" s="67">
        <v>2</v>
      </c>
      <c r="B125" s="2">
        <v>316</v>
      </c>
      <c r="C125" s="2" t="str">
        <f>VLOOKUP(B125,Заявки!$A$2:$O$155,6,FALSE)</f>
        <v>Егоров Вячеслав</v>
      </c>
      <c r="D125" s="14">
        <f>VLOOKUP(B125,Заявки!$A$2:$O$155,7,FALSE)</f>
        <v>1980</v>
      </c>
      <c r="E125" s="2" t="str">
        <f>VLOOKUP(B125,Заявки!$A$2:$O$155,3,FALSE)</f>
        <v>Шаховская</v>
      </c>
      <c r="F125" s="25"/>
    </row>
    <row r="126" spans="1:6" ht="15">
      <c r="A126" s="67"/>
      <c r="B126" s="2">
        <v>317</v>
      </c>
      <c r="C126" s="2" t="str">
        <f>VLOOKUP(B126,Заявки!$A$2:$O$155,6,FALSE)</f>
        <v>Самойлик Николай</v>
      </c>
      <c r="D126" s="14">
        <f>VLOOKUP(B126,Заявки!$A$2:$O$155,7,FALSE)</f>
        <v>1987</v>
      </c>
      <c r="E126" s="2" t="str">
        <f>VLOOKUP(B126,Заявки!$A$2:$O$155,3,FALSE)</f>
        <v>Шаховская</v>
      </c>
      <c r="F126" s="26"/>
    </row>
    <row r="127" spans="1:6" ht="15">
      <c r="A127" s="67"/>
      <c r="B127" s="2">
        <v>318</v>
      </c>
      <c r="C127" s="2" t="str">
        <f>VLOOKUP(B127,Заявки!$A$2:$O$155,6,FALSE)</f>
        <v>Томилова Наталья</v>
      </c>
      <c r="D127" s="14">
        <f>VLOOKUP(B127,Заявки!$A$2:$O$155,7,FALSE)</f>
        <v>1981</v>
      </c>
      <c r="E127" s="2" t="str">
        <f>VLOOKUP(B127,Заявки!$A$2:$O$155,3,FALSE)</f>
        <v>Шаховская</v>
      </c>
      <c r="F127" s="27"/>
    </row>
    <row r="128" spans="1:6" ht="15">
      <c r="A128" s="67">
        <v>3</v>
      </c>
      <c r="B128" s="2">
        <v>100</v>
      </c>
      <c r="C128" s="2" t="str">
        <f>VLOOKUP(B128,Заявки!$A$2:$O$155,6,FALSE)</f>
        <v>Шемягин Павел</v>
      </c>
      <c r="D128" s="14">
        <f>VLOOKUP(B128,Заявки!$A$2:$O$155,7,FALSE)</f>
        <v>1985</v>
      </c>
      <c r="E128" s="2" t="str">
        <f>VLOOKUP(B128,Заявки!$A$2:$O$155,3,FALSE)</f>
        <v>Ленинский</v>
      </c>
      <c r="F128" s="25"/>
    </row>
    <row r="129" spans="1:6" ht="15">
      <c r="A129" s="67"/>
      <c r="B129" s="2">
        <v>319</v>
      </c>
      <c r="C129" s="2" t="str">
        <f>VLOOKUP(B129,Заявки!$A$2:$O$155,6,FALSE)</f>
        <v>Гречихин Артем</v>
      </c>
      <c r="D129" s="14">
        <f>VLOOKUP(B129,Заявки!$A$2:$O$155,7,FALSE)</f>
        <v>1985</v>
      </c>
      <c r="E129" s="2" t="str">
        <f>VLOOKUP(B129,Заявки!$A$2:$O$155,3,FALSE)</f>
        <v>Ленинский</v>
      </c>
      <c r="F129" s="26"/>
    </row>
    <row r="130" spans="1:6" ht="15">
      <c r="A130" s="67"/>
      <c r="B130" s="2">
        <v>320</v>
      </c>
      <c r="C130" s="2" t="str">
        <f>VLOOKUP(B130,Заявки!$A$2:$O$155,6,FALSE)</f>
        <v>Ролдугина Надежда</v>
      </c>
      <c r="D130" s="14">
        <f>VLOOKUP(B130,Заявки!$A$2:$O$155,7,FALSE)</f>
        <v>1988</v>
      </c>
      <c r="E130" s="2" t="str">
        <f>VLOOKUP(B130,Заявки!$A$2:$O$155,3,FALSE)</f>
        <v>Ленинский</v>
      </c>
      <c r="F130" s="27"/>
    </row>
    <row r="131" spans="1:6" ht="15">
      <c r="A131" s="67">
        <v>4</v>
      </c>
      <c r="B131" s="2">
        <v>321</v>
      </c>
      <c r="C131" s="2" t="str">
        <f>VLOOKUP(B131,Заявки!$A$2:$O$155,6,FALSE)</f>
        <v>Грязнов Владимир</v>
      </c>
      <c r="D131" s="14">
        <f>VLOOKUP(B131,Заявки!$A$2:$O$155,7,FALSE)</f>
        <v>1983</v>
      </c>
      <c r="E131" s="2" t="str">
        <f>VLOOKUP(B131,Заявки!$A$2:$O$155,3,FALSE)</f>
        <v>Щелково</v>
      </c>
      <c r="F131" s="25"/>
    </row>
    <row r="132" spans="1:6" ht="15">
      <c r="A132" s="67"/>
      <c r="B132" s="2">
        <v>322</v>
      </c>
      <c r="C132" s="2" t="str">
        <f>VLOOKUP(B132,Заявки!$A$2:$O$155,6,FALSE)</f>
        <v>Цуцков Илья</v>
      </c>
      <c r="D132" s="14">
        <f>VLOOKUP(B132,Заявки!$A$2:$O$155,7,FALSE)</f>
        <v>1989</v>
      </c>
      <c r="E132" s="2" t="str">
        <f>VLOOKUP(B132,Заявки!$A$2:$O$155,3,FALSE)</f>
        <v>Щелково</v>
      </c>
      <c r="F132" s="26"/>
    </row>
    <row r="133" spans="1:6" ht="15">
      <c r="A133" s="67"/>
      <c r="B133" s="2">
        <v>323</v>
      </c>
      <c r="C133" s="2" t="str">
        <f>VLOOKUP(B133,Заявки!$A$2:$O$155,6,FALSE)</f>
        <v>Зыкова Наталья</v>
      </c>
      <c r="D133" s="14">
        <f>VLOOKUP(B133,Заявки!$A$2:$O$155,7,FALSE)</f>
        <v>1972</v>
      </c>
      <c r="E133" s="2" t="str">
        <f>VLOOKUP(B133,Заявки!$A$2:$O$155,3,FALSE)</f>
        <v>Щелково</v>
      </c>
      <c r="F133" s="27"/>
    </row>
    <row r="134" spans="1:6" ht="15">
      <c r="A134" s="67">
        <v>5</v>
      </c>
      <c r="B134" s="2">
        <v>325</v>
      </c>
      <c r="C134" s="2" t="str">
        <f>VLOOKUP(B134,Заявки!$A$2:$O$155,6,FALSE)</f>
        <v>Вялов Максим</v>
      </c>
      <c r="D134" s="14">
        <f>VLOOKUP(B134,Заявки!$A$2:$O$155,7,FALSE)</f>
        <v>1989</v>
      </c>
      <c r="E134" s="2" t="str">
        <f>VLOOKUP(B134,Заявки!$A$2:$O$155,3,FALSE)</f>
        <v>Подольск</v>
      </c>
      <c r="F134" s="25"/>
    </row>
    <row r="135" spans="1:6" ht="15">
      <c r="A135" s="67"/>
      <c r="B135" s="2">
        <v>326</v>
      </c>
      <c r="C135" s="2" t="str">
        <f>VLOOKUP(B135,Заявки!$A$2:$O$155,6,FALSE)</f>
        <v>Дмитренко Юрий</v>
      </c>
      <c r="D135" s="14">
        <f>VLOOKUP(B135,Заявки!$A$2:$O$155,7,FALSE)</f>
        <v>1988</v>
      </c>
      <c r="E135" s="2" t="str">
        <f>VLOOKUP(B135,Заявки!$A$2:$O$155,3,FALSE)</f>
        <v>Подольск</v>
      </c>
      <c r="F135" s="26"/>
    </row>
    <row r="136" spans="1:6" ht="15">
      <c r="A136" s="67"/>
      <c r="B136" s="2">
        <v>327</v>
      </c>
      <c r="C136" s="2" t="str">
        <f>VLOOKUP(B136,Заявки!$A$2:$O$155,6,FALSE)</f>
        <v>Перунова Юлия</v>
      </c>
      <c r="D136" s="14">
        <f>VLOOKUP(B136,Заявки!$A$2:$O$155,7,FALSE)</f>
        <v>1979</v>
      </c>
      <c r="E136" s="2" t="str">
        <f>VLOOKUP(B136,Заявки!$A$2:$O$155,3,FALSE)</f>
        <v>Подольск</v>
      </c>
      <c r="F136" s="27"/>
    </row>
    <row r="137" spans="1:6" ht="15">
      <c r="A137" s="67">
        <v>6</v>
      </c>
      <c r="B137" s="2">
        <v>328</v>
      </c>
      <c r="C137" s="2" t="str">
        <f>VLOOKUP(B137,Заявки!$A$2:$O$155,6,FALSE)</f>
        <v>Курчатов Николай</v>
      </c>
      <c r="D137" s="14">
        <f>VLOOKUP(B137,Заявки!$A$2:$O$155,7,FALSE)</f>
        <v>1987</v>
      </c>
      <c r="E137" s="2" t="str">
        <f>VLOOKUP(B137,Заявки!$A$2:$O$155,3,FALSE)</f>
        <v>Луховицы</v>
      </c>
      <c r="F137" s="25"/>
    </row>
    <row r="138" spans="1:6" ht="15">
      <c r="A138" s="67"/>
      <c r="B138" s="2">
        <v>329</v>
      </c>
      <c r="C138" s="2" t="str">
        <f>VLOOKUP(B138,Заявки!$A$2:$O$155,6,FALSE)</f>
        <v>Песков Дмитрий</v>
      </c>
      <c r="D138" s="14">
        <f>VLOOKUP(B138,Заявки!$A$2:$O$155,7,FALSE)</f>
        <v>1985</v>
      </c>
      <c r="E138" s="2" t="str">
        <f>VLOOKUP(B138,Заявки!$A$2:$O$155,3,FALSE)</f>
        <v>Луховицы</v>
      </c>
      <c r="F138" s="26"/>
    </row>
    <row r="139" spans="1:6" ht="15">
      <c r="A139" s="67"/>
      <c r="B139" s="2">
        <v>330</v>
      </c>
      <c r="C139" s="2" t="str">
        <f>VLOOKUP(B139,Заявки!$A$2:$O$155,6,FALSE)</f>
        <v>Истомина Надежда</v>
      </c>
      <c r="D139" s="14">
        <f>VLOOKUP(B139,Заявки!$A$2:$O$155,7,FALSE)</f>
        <v>1981</v>
      </c>
      <c r="E139" s="2" t="str">
        <f>VLOOKUP(B139,Заявки!$A$2:$O$155,3,FALSE)</f>
        <v>Луховицы</v>
      </c>
      <c r="F139" s="27"/>
    </row>
    <row r="140" spans="1:6" ht="15">
      <c r="A140" s="67">
        <v>7</v>
      </c>
      <c r="B140" s="2">
        <v>332</v>
      </c>
      <c r="C140" s="2" t="str">
        <f>VLOOKUP(B140,Заявки!$A$2:$O$155,6,FALSE)</f>
        <v>Стоякин Михаил</v>
      </c>
      <c r="D140" s="14">
        <f>VLOOKUP(B140,Заявки!$A$2:$O$155,7,FALSE)</f>
        <v>1990</v>
      </c>
      <c r="E140" s="2" t="str">
        <f>VLOOKUP(B140,Заявки!$A$2:$O$155,3,FALSE)</f>
        <v>Люберцы</v>
      </c>
      <c r="F140" s="25"/>
    </row>
    <row r="141" spans="1:6" ht="15">
      <c r="A141" s="67"/>
      <c r="B141" s="2">
        <v>333</v>
      </c>
      <c r="C141" s="2" t="str">
        <f>VLOOKUP(B141,Заявки!$A$2:$O$155,6,FALSE)</f>
        <v>Карпов Иван</v>
      </c>
      <c r="D141" s="14">
        <f>VLOOKUP(B141,Заявки!$A$2:$O$155,7,FALSE)</f>
        <v>1987</v>
      </c>
      <c r="E141" s="2" t="str">
        <f>VLOOKUP(B141,Заявки!$A$2:$O$155,3,FALSE)</f>
        <v>Люберцы</v>
      </c>
      <c r="F141" s="26"/>
    </row>
    <row r="142" spans="1:6" ht="15">
      <c r="A142" s="67"/>
      <c r="B142" s="2">
        <v>334</v>
      </c>
      <c r="C142" s="2" t="str">
        <f>VLOOKUP(B142,Заявки!$A$2:$O$155,6,FALSE)</f>
        <v>Трыханова Олеся</v>
      </c>
      <c r="D142" s="14">
        <f>VLOOKUP(B142,Заявки!$A$2:$O$155,7,FALSE)</f>
        <v>1984</v>
      </c>
      <c r="E142" s="2" t="str">
        <f>VLOOKUP(B142,Заявки!$A$2:$O$155,3,FALSE)</f>
        <v>Люберцы</v>
      </c>
      <c r="F142" s="27"/>
    </row>
    <row r="143" spans="1:6" ht="15">
      <c r="A143" s="67">
        <v>8</v>
      </c>
      <c r="B143" s="2">
        <v>338</v>
      </c>
      <c r="C143" s="2" t="str">
        <f>VLOOKUP(B143,Заявки!$A$2:$O$155,6,FALSE)</f>
        <v>Громов Олег</v>
      </c>
      <c r="D143" s="14">
        <f>VLOOKUP(B143,Заявки!$A$2:$O$155,7,FALSE)</f>
        <v>1987</v>
      </c>
      <c r="E143" s="2" t="str">
        <f>VLOOKUP(B143,Заявки!$A$2:$O$155,3,FALSE)</f>
        <v>Дубна</v>
      </c>
      <c r="F143" s="25"/>
    </row>
    <row r="144" spans="1:6" ht="15">
      <c r="A144" s="67"/>
      <c r="B144" s="2">
        <v>339</v>
      </c>
      <c r="C144" s="2" t="str">
        <f>VLOOKUP(B144,Заявки!$A$2:$O$155,6,FALSE)</f>
        <v>Белокуров Вадим</v>
      </c>
      <c r="D144" s="14">
        <f>VLOOKUP(B144,Заявки!$A$2:$O$155,7,FALSE)</f>
        <v>1987</v>
      </c>
      <c r="E144" s="2" t="str">
        <f>VLOOKUP(B144,Заявки!$A$2:$O$155,3,FALSE)</f>
        <v>Дубна</v>
      </c>
      <c r="F144" s="26"/>
    </row>
    <row r="145" spans="1:6" ht="15">
      <c r="A145" s="67"/>
      <c r="B145" s="2">
        <v>340</v>
      </c>
      <c r="C145" s="2" t="str">
        <f>VLOOKUP(B145,Заявки!$A$2:$O$155,6,FALSE)</f>
        <v>Возвышаева Надежда</v>
      </c>
      <c r="D145" s="14">
        <f>VLOOKUP(B145,Заявки!$A$2:$O$155,7,FALSE)</f>
        <v>1979</v>
      </c>
      <c r="E145" s="2" t="str">
        <f>VLOOKUP(B145,Заявки!$A$2:$O$155,3,FALSE)</f>
        <v>Дубна</v>
      </c>
      <c r="F145" s="27"/>
    </row>
    <row r="146" spans="1:6" ht="20.25" thickBot="1">
      <c r="A146" s="63" t="s">
        <v>501</v>
      </c>
      <c r="B146" s="63"/>
      <c r="C146" s="63"/>
      <c r="D146" s="63"/>
      <c r="E146" s="63"/>
      <c r="F146" s="48"/>
    </row>
    <row r="147" spans="1:6" ht="15.75" thickTop="1">
      <c r="A147" s="67">
        <v>1</v>
      </c>
      <c r="B147" s="2">
        <v>341</v>
      </c>
      <c r="C147" s="2" t="str">
        <f>VLOOKUP(B147,Заявки!$A$2:$O$155,6,FALSE)</f>
        <v>Лобанов Иван</v>
      </c>
      <c r="D147" s="14">
        <f>VLOOKUP(B147,Заявки!$A$2:$O$155,7,FALSE)</f>
        <v>1985</v>
      </c>
      <c r="E147" s="2" t="str">
        <f>VLOOKUP(B147,Заявки!$A$2:$O$155,3,FALSE)</f>
        <v>Железнодорожный</v>
      </c>
      <c r="F147" s="25"/>
    </row>
    <row r="148" spans="1:6" ht="15">
      <c r="A148" s="67"/>
      <c r="B148" s="2">
        <v>342</v>
      </c>
      <c r="C148" s="2" t="str">
        <f>VLOOKUP(B148,Заявки!$A$2:$O$155,6,FALSE)</f>
        <v>Михалев Дмитрий</v>
      </c>
      <c r="D148" s="14">
        <f>VLOOKUP(B148,Заявки!$A$2:$O$155,7,FALSE)</f>
        <v>1984</v>
      </c>
      <c r="E148" s="2" t="str">
        <f>VLOOKUP(B148,Заявки!$A$2:$O$155,3,FALSE)</f>
        <v>Железнодорожный</v>
      </c>
      <c r="F148" s="26"/>
    </row>
    <row r="149" spans="1:6" ht="15">
      <c r="A149" s="67"/>
      <c r="B149" s="2">
        <v>343</v>
      </c>
      <c r="C149" s="2" t="str">
        <f>VLOOKUP(B149,Заявки!$A$2:$O$155,6,FALSE)</f>
        <v>Филатова Татьяна</v>
      </c>
      <c r="D149" s="14">
        <f>VLOOKUP(B149,Заявки!$A$2:$O$155,7,FALSE)</f>
        <v>1990</v>
      </c>
      <c r="E149" s="2" t="str">
        <f>VLOOKUP(B149,Заявки!$A$2:$O$155,3,FALSE)</f>
        <v>Железнодорожный</v>
      </c>
      <c r="F149" s="27"/>
    </row>
    <row r="150" spans="1:6" ht="15">
      <c r="A150" s="67">
        <v>2</v>
      </c>
      <c r="B150" s="2">
        <v>344</v>
      </c>
      <c r="C150" s="2" t="str">
        <f>VLOOKUP(B150,Заявки!$A$2:$O$155,6,FALSE)</f>
        <v>Кильдичев Денис</v>
      </c>
      <c r="D150" s="14">
        <f>VLOOKUP(B150,Заявки!$A$2:$O$155,7,FALSE)</f>
        <v>1980</v>
      </c>
      <c r="E150" s="2" t="str">
        <f>VLOOKUP(B150,Заявки!$A$2:$O$155,3,FALSE)</f>
        <v>Балашиха</v>
      </c>
      <c r="F150" s="25"/>
    </row>
    <row r="151" spans="1:6" ht="15">
      <c r="A151" s="67"/>
      <c r="B151" s="2">
        <v>345</v>
      </c>
      <c r="C151" s="2" t="str">
        <f>VLOOKUP(B151,Заявки!$A$2:$O$155,6,FALSE)</f>
        <v>Герасимов Сергей</v>
      </c>
      <c r="D151" s="14">
        <f>VLOOKUP(B151,Заявки!$A$2:$O$155,7,FALSE)</f>
        <v>1980</v>
      </c>
      <c r="E151" s="2" t="str">
        <f>VLOOKUP(B151,Заявки!$A$2:$O$155,3,FALSE)</f>
        <v>Балашиха</v>
      </c>
      <c r="F151" s="26"/>
    </row>
    <row r="152" spans="1:6" ht="15">
      <c r="A152" s="67"/>
      <c r="B152" s="2">
        <v>346</v>
      </c>
      <c r="C152" s="2" t="str">
        <f>VLOOKUP(B152,Заявки!$A$2:$O$155,6,FALSE)</f>
        <v>Логачева Инна</v>
      </c>
      <c r="D152" s="14">
        <f>VLOOKUP(B152,Заявки!$A$2:$O$155,7,FALSE)</f>
        <v>1990</v>
      </c>
      <c r="E152" s="2" t="str">
        <f>VLOOKUP(B152,Заявки!$A$2:$O$155,3,FALSE)</f>
        <v>Балашиха</v>
      </c>
      <c r="F152" s="27"/>
    </row>
    <row r="153" spans="1:6" ht="15">
      <c r="A153" s="67">
        <v>3</v>
      </c>
      <c r="B153" s="2">
        <v>347</v>
      </c>
      <c r="C153" s="2" t="str">
        <f>VLOOKUP(B153,Заявки!$A$2:$O$155,6,FALSE)</f>
        <v>Радкевич Виталий</v>
      </c>
      <c r="D153" s="14">
        <f>VLOOKUP(B153,Заявки!$A$2:$O$155,7,FALSE)</f>
        <v>1987</v>
      </c>
      <c r="E153" s="2" t="str">
        <f>VLOOKUP(B153,Заявки!$A$2:$O$155,3,FALSE)</f>
        <v>Ногинск</v>
      </c>
      <c r="F153" s="25"/>
    </row>
    <row r="154" spans="1:6" ht="15">
      <c r="A154" s="67"/>
      <c r="B154" s="2">
        <v>348</v>
      </c>
      <c r="C154" s="2" t="str">
        <f>VLOOKUP(B154,Заявки!$A$2:$O$155,6,FALSE)</f>
        <v>Сухов Геннадий</v>
      </c>
      <c r="D154" s="14">
        <f>VLOOKUP(B154,Заявки!$A$2:$O$155,7,FALSE)</f>
        <v>1989</v>
      </c>
      <c r="E154" s="2" t="str">
        <f>VLOOKUP(B154,Заявки!$A$2:$O$155,3,FALSE)</f>
        <v>Ногинск</v>
      </c>
      <c r="F154" s="26"/>
    </row>
    <row r="155" spans="1:6" ht="15">
      <c r="A155" s="67"/>
      <c r="B155" s="2">
        <v>349</v>
      </c>
      <c r="C155" s="2" t="str">
        <f>VLOOKUP(B155,Заявки!$A$2:$O$155,6,FALSE)</f>
        <v>Чиркова Александра</v>
      </c>
      <c r="D155" s="14">
        <f>VLOOKUP(B155,Заявки!$A$2:$O$155,7,FALSE)</f>
        <v>1987</v>
      </c>
      <c r="E155" s="2" t="str">
        <f>VLOOKUP(B155,Заявки!$A$2:$O$155,3,FALSE)</f>
        <v>Ногинск</v>
      </c>
      <c r="F155" s="27"/>
    </row>
  </sheetData>
  <sheetProtection/>
  <mergeCells count="57">
    <mergeCell ref="A1:F1"/>
    <mergeCell ref="A2:F2"/>
    <mergeCell ref="A3:F3"/>
    <mergeCell ref="A100:A102"/>
    <mergeCell ref="A103:A105"/>
    <mergeCell ref="A93:A95"/>
    <mergeCell ref="A72:A74"/>
    <mergeCell ref="A75:A77"/>
    <mergeCell ref="A90:A92"/>
    <mergeCell ref="A34:A36"/>
    <mergeCell ref="A87:A89"/>
    <mergeCell ref="A65:A67"/>
    <mergeCell ref="A78:A80"/>
    <mergeCell ref="A81:A83"/>
    <mergeCell ref="A59:A61"/>
    <mergeCell ref="A62:A64"/>
    <mergeCell ref="A84:A86"/>
    <mergeCell ref="A9:A11"/>
    <mergeCell ref="A49:A51"/>
    <mergeCell ref="A52:A54"/>
    <mergeCell ref="A55:A57"/>
    <mergeCell ref="A58:E58"/>
    <mergeCell ref="A71:E71"/>
    <mergeCell ref="A68:A70"/>
    <mergeCell ref="A96:E96"/>
    <mergeCell ref="A97:A99"/>
    <mergeCell ref="A106:A108"/>
    <mergeCell ref="A8:E8"/>
    <mergeCell ref="A33:E33"/>
    <mergeCell ref="A46:A48"/>
    <mergeCell ref="A18:A20"/>
    <mergeCell ref="A21:A23"/>
    <mergeCell ref="A24:A26"/>
    <mergeCell ref="A27:A29"/>
    <mergeCell ref="A30:A32"/>
    <mergeCell ref="A12:A14"/>
    <mergeCell ref="A15:A17"/>
    <mergeCell ref="A37:A39"/>
    <mergeCell ref="A40:A42"/>
    <mergeCell ref="A43:A45"/>
    <mergeCell ref="A109:A111"/>
    <mergeCell ref="A112:A114"/>
    <mergeCell ref="A115:A117"/>
    <mergeCell ref="A118:A120"/>
    <mergeCell ref="A122:A124"/>
    <mergeCell ref="A121:E121"/>
    <mergeCell ref="A125:A127"/>
    <mergeCell ref="A128:A130"/>
    <mergeCell ref="A131:A133"/>
    <mergeCell ref="A134:A136"/>
    <mergeCell ref="A137:A139"/>
    <mergeCell ref="A153:A155"/>
    <mergeCell ref="A147:A149"/>
    <mergeCell ref="A150:A152"/>
    <mergeCell ref="A146:E146"/>
    <mergeCell ref="A140:A142"/>
    <mergeCell ref="A143:A14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D49">
      <selection activeCell="D12" sqref="D12"/>
    </sheetView>
  </sheetViews>
  <sheetFormatPr defaultColWidth="9.140625" defaultRowHeight="15" outlineLevelCol="1"/>
  <cols>
    <col min="1" max="3" width="4.00390625" style="0" hidden="1" customWidth="1" outlineLevel="1"/>
    <col min="4" max="4" width="25.8515625" style="0" customWidth="1" collapsed="1"/>
    <col min="5" max="5" width="6.57421875" style="0" customWidth="1"/>
    <col min="6" max="6" width="17.8515625" style="0" customWidth="1"/>
    <col min="7" max="7" width="14.57421875" style="0" customWidth="1"/>
    <col min="8" max="8" width="12.140625" style="0" customWidth="1"/>
  </cols>
  <sheetData>
    <row r="1" spans="4:11" ht="22.5">
      <c r="D1" s="64" t="s">
        <v>373</v>
      </c>
      <c r="E1" s="64"/>
      <c r="F1" s="64"/>
      <c r="G1" s="64"/>
      <c r="H1" s="64"/>
      <c r="I1" s="51"/>
      <c r="J1" s="18"/>
      <c r="K1" s="18"/>
    </row>
    <row r="2" spans="4:11" ht="15">
      <c r="D2" s="65" t="s">
        <v>398</v>
      </c>
      <c r="E2" s="65"/>
      <c r="F2" s="65"/>
      <c r="G2" s="65"/>
      <c r="H2" s="65"/>
      <c r="I2" s="52"/>
      <c r="J2" s="12"/>
      <c r="K2" s="12"/>
    </row>
    <row r="3" spans="4:11" ht="15">
      <c r="D3" s="65" t="s">
        <v>375</v>
      </c>
      <c r="E3" s="65"/>
      <c r="F3" s="65"/>
      <c r="G3" s="65"/>
      <c r="H3" s="65"/>
      <c r="I3" s="52"/>
      <c r="J3" s="19"/>
      <c r="K3" s="19"/>
    </row>
    <row r="4" spans="4:11" ht="28.5">
      <c r="D4" s="68" t="s">
        <v>416</v>
      </c>
      <c r="E4" s="68"/>
      <c r="F4" s="68"/>
      <c r="G4" s="68"/>
      <c r="H4" s="68"/>
      <c r="I4" s="53"/>
      <c r="J4" s="19"/>
      <c r="K4" s="19"/>
    </row>
    <row r="5" spans="4:7" ht="15">
      <c r="D5" s="9"/>
      <c r="G5" s="1"/>
    </row>
    <row r="6" spans="4:8" ht="15.75">
      <c r="D6" s="11" t="s">
        <v>374</v>
      </c>
      <c r="G6" s="1"/>
      <c r="H6" s="8" t="s">
        <v>376</v>
      </c>
    </row>
    <row r="7" spans="4:7" ht="15">
      <c r="D7" s="11" t="s">
        <v>399</v>
      </c>
      <c r="G7" s="1"/>
    </row>
    <row r="9" spans="1:8" ht="15">
      <c r="A9" t="s">
        <v>0</v>
      </c>
      <c r="B9" t="s">
        <v>417</v>
      </c>
      <c r="C9" t="s">
        <v>418</v>
      </c>
      <c r="D9" t="s">
        <v>413</v>
      </c>
      <c r="E9" s="1" t="s">
        <v>414</v>
      </c>
      <c r="F9" t="s">
        <v>2</v>
      </c>
      <c r="G9" s="1" t="s">
        <v>7</v>
      </c>
      <c r="H9" s="1" t="s">
        <v>415</v>
      </c>
    </row>
    <row r="10" spans="1:8" ht="15">
      <c r="A10" s="1">
        <v>207</v>
      </c>
      <c r="B10" s="1">
        <v>5</v>
      </c>
      <c r="C10" s="1">
        <v>2</v>
      </c>
      <c r="D10" s="3" t="str">
        <f>VLOOKUP('Р-ж'!$A10,Заявки!$A$2:$O$155,6,FALSE)</f>
        <v>Варюта Евгения</v>
      </c>
      <c r="E10" s="28">
        <f>VLOOKUP('Р-ж'!$A10,Заявки!$A$2:$O$155,7,FALSE)</f>
        <v>1988</v>
      </c>
      <c r="F10" s="3" t="str">
        <f>VLOOKUP('Р-ж'!$A10,Заявки!$A$2:$O$155,3,FALSE)</f>
        <v>Химки</v>
      </c>
      <c r="G10" s="36">
        <v>0.00034872685185185186</v>
      </c>
      <c r="H10" s="29">
        <v>1</v>
      </c>
    </row>
    <row r="11" spans="1:8" ht="15">
      <c r="A11" s="1">
        <v>210</v>
      </c>
      <c r="B11" s="1">
        <v>3</v>
      </c>
      <c r="C11" s="1">
        <v>3</v>
      </c>
      <c r="D11" s="3" t="str">
        <f>VLOOKUP('Р-ж'!$A11,Заявки!$A$2:$O$155,6,FALSE)</f>
        <v>Артюшкина Татьяна</v>
      </c>
      <c r="E11" s="28">
        <f>VLOOKUP('Р-ж'!$A11,Заявки!$A$2:$O$155,7,FALSE)</f>
        <v>1999</v>
      </c>
      <c r="F11" s="3" t="str">
        <f>VLOOKUP('Р-ж'!$A11,Заявки!$A$2:$O$155,3,FALSE)</f>
        <v>Химки</v>
      </c>
      <c r="G11" s="36">
        <v>0.0003675925925925926</v>
      </c>
      <c r="H11" s="29">
        <v>2</v>
      </c>
    </row>
    <row r="12" spans="1:8" ht="15">
      <c r="A12" s="1">
        <v>343</v>
      </c>
      <c r="B12" s="1">
        <v>7</v>
      </c>
      <c r="C12" s="1">
        <v>4</v>
      </c>
      <c r="D12" s="3" t="str">
        <f>VLOOKUP('Р-ж'!$A12,Заявки!$A$2:$O$155,6,FALSE)</f>
        <v>Филатова Татьяна</v>
      </c>
      <c r="E12" s="28">
        <f>VLOOKUP('Р-ж'!$A12,Заявки!$A$2:$O$155,7,FALSE)</f>
        <v>1990</v>
      </c>
      <c r="F12" s="3" t="str">
        <f>VLOOKUP('Р-ж'!$A12,Заявки!$A$2:$O$155,3,FALSE)</f>
        <v>Железнодорожный</v>
      </c>
      <c r="G12" s="36">
        <v>0.00038321759259259255</v>
      </c>
      <c r="H12" s="29">
        <v>3</v>
      </c>
    </row>
    <row r="13" spans="1:8" ht="15">
      <c r="A13" s="1">
        <v>108</v>
      </c>
      <c r="B13" s="1">
        <v>1</v>
      </c>
      <c r="C13" s="1">
        <v>3</v>
      </c>
      <c r="D13" s="3" t="str">
        <f>VLOOKUP('Р-ж'!$A13,Заявки!$A$2:$O$155,6,FALSE)</f>
        <v>Кислухина Валентина</v>
      </c>
      <c r="E13" s="28">
        <f>VLOOKUP('Р-ж'!$A13,Заявки!$A$2:$O$155,7,FALSE)</f>
        <v>1974</v>
      </c>
      <c r="F13" s="3" t="str">
        <f>VLOOKUP('Р-ж'!$A13,Заявки!$A$2:$O$155,3,FALSE)</f>
        <v>КФК-4 УФСКН</v>
      </c>
      <c r="G13" s="36">
        <v>0.00039803240740740744</v>
      </c>
      <c r="H13" s="29">
        <v>4</v>
      </c>
    </row>
    <row r="14" spans="1:8" ht="15">
      <c r="A14" s="1">
        <v>327</v>
      </c>
      <c r="B14" s="1">
        <v>6</v>
      </c>
      <c r="C14" s="1">
        <v>6</v>
      </c>
      <c r="D14" s="3" t="str">
        <f>VLOOKUP('Р-ж'!$A14,Заявки!$A$2:$O$155,6,FALSE)</f>
        <v>Перунова Юлия</v>
      </c>
      <c r="E14" s="28">
        <f>VLOOKUP('Р-ж'!$A14,Заявки!$A$2:$O$155,7,FALSE)</f>
        <v>1979</v>
      </c>
      <c r="F14" s="3" t="str">
        <f>VLOOKUP('Р-ж'!$A14,Заявки!$A$2:$O$155,3,FALSE)</f>
        <v>Подольск</v>
      </c>
      <c r="G14" s="36">
        <v>0.00040879629629629626</v>
      </c>
      <c r="H14" s="29">
        <v>5</v>
      </c>
    </row>
    <row r="15" spans="1:8" ht="15">
      <c r="A15" s="1">
        <v>331</v>
      </c>
      <c r="B15" s="1">
        <v>6</v>
      </c>
      <c r="C15" s="1">
        <v>8</v>
      </c>
      <c r="D15" s="3" t="str">
        <f>VLOOKUP('Р-ж'!$A15,Заявки!$A$2:$O$155,6,FALSE)</f>
        <v>Кутногорская Елена</v>
      </c>
      <c r="E15" s="28">
        <f>VLOOKUP('Р-ж'!$A15,Заявки!$A$2:$O$155,7,FALSE)</f>
        <v>2000</v>
      </c>
      <c r="F15" s="3" t="str">
        <f>VLOOKUP('Р-ж'!$A15,Заявки!$A$2:$O$155,3,FALSE)</f>
        <v>СДЮШОР МО</v>
      </c>
      <c r="G15" s="36">
        <v>0.00042048611111111106</v>
      </c>
      <c r="H15" s="29">
        <v>6</v>
      </c>
    </row>
    <row r="16" spans="1:8" ht="15">
      <c r="A16" s="1">
        <v>200</v>
      </c>
      <c r="B16" s="1">
        <v>7</v>
      </c>
      <c r="C16" s="1">
        <v>5</v>
      </c>
      <c r="D16" s="3" t="str">
        <f>VLOOKUP('Р-ж'!$A16,Заявки!$A$2:$O$155,6,FALSE)</f>
        <v>Ковынева Марина</v>
      </c>
      <c r="E16" s="28">
        <f>VLOOKUP('Р-ж'!$A16,Заявки!$A$2:$O$155,7,FALSE)</f>
        <v>1977</v>
      </c>
      <c r="F16" s="3" t="str">
        <f>VLOOKUP('Р-ж'!$A16,Заявки!$A$2:$O$155,3,FALSE)</f>
        <v>Истра</v>
      </c>
      <c r="G16" s="36">
        <v>0.0004288194444444444</v>
      </c>
      <c r="H16" s="29">
        <v>7</v>
      </c>
    </row>
    <row r="17" spans="1:8" ht="15">
      <c r="A17" s="1">
        <v>340</v>
      </c>
      <c r="B17" s="1">
        <v>7</v>
      </c>
      <c r="C17" s="1">
        <v>3</v>
      </c>
      <c r="D17" s="3" t="str">
        <f>VLOOKUP('Р-ж'!$A17,Заявки!$A$2:$O$155,6,FALSE)</f>
        <v>Возвышаева Надежда</v>
      </c>
      <c r="E17" s="28">
        <f>VLOOKUP('Р-ж'!$A17,Заявки!$A$2:$O$155,7,FALSE)</f>
        <v>1979</v>
      </c>
      <c r="F17" s="3" t="str">
        <f>VLOOKUP('Р-ж'!$A17,Заявки!$A$2:$O$155,3,FALSE)</f>
        <v>Дубна</v>
      </c>
      <c r="G17" s="36">
        <v>0.00043067129629629624</v>
      </c>
      <c r="H17" s="29">
        <v>8</v>
      </c>
    </row>
    <row r="18" spans="1:8" ht="15">
      <c r="A18" s="1">
        <v>6</v>
      </c>
      <c r="B18" s="1">
        <v>3</v>
      </c>
      <c r="C18" s="1">
        <v>4</v>
      </c>
      <c r="D18" s="3" t="str">
        <f>VLOOKUP('Р-ж'!$A18,Заявки!$A$2:$O$155,6,FALSE)</f>
        <v>Харитонова Виктория</v>
      </c>
      <c r="E18" s="28">
        <f>VLOOKUP('Р-ж'!$A18,Заявки!$A$2:$O$155,7,FALSE)</f>
        <v>2000</v>
      </c>
      <c r="F18" s="3" t="str">
        <f>VLOOKUP('Р-ж'!$A18,Заявки!$A$2:$O$155,3,FALSE)</f>
        <v>Динамо МО</v>
      </c>
      <c r="G18" s="36">
        <v>0.00043449074074074077</v>
      </c>
      <c r="H18" s="29">
        <v>9</v>
      </c>
    </row>
    <row r="19" spans="1:8" ht="15">
      <c r="A19" s="1">
        <v>3</v>
      </c>
      <c r="B19" s="1">
        <v>3</v>
      </c>
      <c r="C19" s="1">
        <v>5</v>
      </c>
      <c r="D19" s="3" t="str">
        <f>VLOOKUP('Р-ж'!$A19,Заявки!$A$2:$O$155,6,FALSE)</f>
        <v>Панкратова Яна</v>
      </c>
      <c r="E19" s="28">
        <f>VLOOKUP('Р-ж'!$A19,Заявки!$A$2:$O$155,7,FALSE)</f>
        <v>2001</v>
      </c>
      <c r="F19" s="3" t="str">
        <f>VLOOKUP('Р-ж'!$A19,Заявки!$A$2:$O$155,3,FALSE)</f>
        <v>Динамо МО</v>
      </c>
      <c r="G19" s="36">
        <v>0.00045497685185185186</v>
      </c>
      <c r="H19" s="29">
        <v>10</v>
      </c>
    </row>
    <row r="20" spans="1:8" ht="15">
      <c r="A20" s="15">
        <v>349</v>
      </c>
      <c r="B20" s="15">
        <v>7</v>
      </c>
      <c r="C20" s="15">
        <v>7</v>
      </c>
      <c r="D20" s="16" t="str">
        <f>VLOOKUP('Р-ж'!$A20,Заявки!$A$2:$O$155,6,FALSE)</f>
        <v>Чиркова Александра</v>
      </c>
      <c r="E20" s="32">
        <f>VLOOKUP('Р-ж'!$A20,Заявки!$A$2:$O$155,7,FALSE)</f>
        <v>1987</v>
      </c>
      <c r="F20" s="16" t="str">
        <f>VLOOKUP('Р-ж'!$A20,Заявки!$A$2:$O$155,3,FALSE)</f>
        <v>Ногинск</v>
      </c>
      <c r="G20" s="37">
        <v>0.0004618055555555555</v>
      </c>
      <c r="H20" s="29">
        <v>11</v>
      </c>
    </row>
    <row r="21" spans="1:8" ht="15">
      <c r="A21" s="1">
        <v>131</v>
      </c>
      <c r="B21" s="1">
        <v>4</v>
      </c>
      <c r="C21" s="1">
        <v>1</v>
      </c>
      <c r="D21" s="3" t="str">
        <f>VLOOKUP('Р-ж'!$A21,Заявки!$A$2:$O$155,6,FALSE)</f>
        <v>Ерохина Ольга</v>
      </c>
      <c r="E21" s="28">
        <f>VLOOKUP('Р-ж'!$A21,Заявки!$A$2:$O$155,7,FALSE)</f>
        <v>1989</v>
      </c>
      <c r="F21" s="3" t="str">
        <f>VLOOKUP('Р-ж'!$A21,Заявки!$A$2:$O$155,3,FALSE)</f>
        <v>Протвино</v>
      </c>
      <c r="G21" s="36">
        <v>0.0004677083333333334</v>
      </c>
      <c r="H21" s="29">
        <v>12</v>
      </c>
    </row>
    <row r="22" spans="1:8" ht="15">
      <c r="A22" s="1">
        <v>194</v>
      </c>
      <c r="B22" s="1">
        <v>4</v>
      </c>
      <c r="C22" s="1">
        <v>6</v>
      </c>
      <c r="D22" s="3" t="str">
        <f>VLOOKUP('Р-ж'!$A22,Заявки!$A$2:$O$155,6,FALSE)</f>
        <v>Пронина Полина</v>
      </c>
      <c r="E22" s="28">
        <f>VLOOKUP('Р-ж'!$A22,Заявки!$A$2:$O$155,7,FALSE)</f>
        <v>1993</v>
      </c>
      <c r="F22" s="3" t="str">
        <f>VLOOKUP('Р-ж'!$A22,Заявки!$A$2:$O$155,3,FALSE)</f>
        <v>КФК-5 (ОСН)</v>
      </c>
      <c r="G22" s="36">
        <v>0.0004732638888888889</v>
      </c>
      <c r="H22" s="29">
        <v>13</v>
      </c>
    </row>
    <row r="23" spans="1:8" ht="15">
      <c r="A23" s="1">
        <v>337</v>
      </c>
      <c r="B23" s="1">
        <v>7</v>
      </c>
      <c r="C23" s="1">
        <v>2</v>
      </c>
      <c r="D23" s="3" t="str">
        <f>VLOOKUP('Р-ж'!$A23,Заявки!$A$2:$O$155,6,FALSE)</f>
        <v>Мариупа Ирина</v>
      </c>
      <c r="E23" s="28">
        <f>VLOOKUP('Р-ж'!$A23,Заявки!$A$2:$O$155,7,FALSE)</f>
        <v>1989</v>
      </c>
      <c r="F23" s="3" t="str">
        <f>VLOOKUP('Р-ж'!$A23,Заявки!$A$2:$O$155,3,FALSE)</f>
        <v>С.-Посад</v>
      </c>
      <c r="G23" s="36">
        <v>0.0004776620370370371</v>
      </c>
      <c r="H23" s="29">
        <v>14</v>
      </c>
    </row>
    <row r="24" spans="1:8" ht="15">
      <c r="A24" s="1">
        <v>30</v>
      </c>
      <c r="B24" s="1">
        <v>2</v>
      </c>
      <c r="C24" s="1">
        <v>2</v>
      </c>
      <c r="D24" s="3" t="str">
        <f>VLOOKUP('Р-ж'!$A24,Заявки!$A$2:$O$155,6,FALSE)</f>
        <v>Кузнецова Елена</v>
      </c>
      <c r="E24" s="28">
        <f>VLOOKUP('Р-ж'!$A24,Заявки!$A$2:$O$155,7,FALSE)</f>
        <v>1987</v>
      </c>
      <c r="F24" s="3" t="str">
        <f>VLOOKUP('Р-ж'!$A24,Заявки!$A$2:$O$155,3,FALSE)</f>
        <v>КФК-1</v>
      </c>
      <c r="G24" s="36">
        <v>0.0004903935185185185</v>
      </c>
      <c r="H24" s="29">
        <v>15</v>
      </c>
    </row>
    <row r="25" spans="1:8" ht="15">
      <c r="A25" s="1">
        <v>301</v>
      </c>
      <c r="B25" s="1">
        <v>5</v>
      </c>
      <c r="C25" s="1">
        <v>6</v>
      </c>
      <c r="D25" s="3" t="str">
        <f>VLOOKUP('Р-ж'!$A25,Заявки!$A$2:$O$155,6,FALSE)</f>
        <v>Алексеева Зинаида</v>
      </c>
      <c r="E25" s="28">
        <f>VLOOKUP('Р-ж'!$A25,Заявки!$A$2:$O$155,7,FALSE)</f>
        <v>1989</v>
      </c>
      <c r="F25" s="3" t="str">
        <f>VLOOKUP('Р-ж'!$A25,Заявки!$A$2:$O$155,3,FALSE)</f>
        <v>Воскресенск</v>
      </c>
      <c r="G25" s="36">
        <v>0.000496875</v>
      </c>
      <c r="H25" s="29">
        <v>16</v>
      </c>
    </row>
    <row r="26" spans="1:8" ht="15">
      <c r="A26" s="1">
        <v>197</v>
      </c>
      <c r="B26" s="1">
        <v>4</v>
      </c>
      <c r="C26" s="1">
        <v>4</v>
      </c>
      <c r="D26" s="3" t="str">
        <f>VLOOKUP('Р-ж'!$A26,Заявки!$A$2:$O$155,6,FALSE)</f>
        <v>Мареева Анастасия</v>
      </c>
      <c r="E26" s="28">
        <f>VLOOKUP('Р-ж'!$A26,Заявки!$A$2:$O$155,7,FALSE)</f>
        <v>1992</v>
      </c>
      <c r="F26" s="3" t="str">
        <f>VLOOKUP('Р-ж'!$A26,Заявки!$A$2:$O$155,3,FALSE)</f>
        <v>КФК-10 МОФ</v>
      </c>
      <c r="G26" s="36">
        <v>0.0005013888888888889</v>
      </c>
      <c r="H26" s="29">
        <v>17</v>
      </c>
    </row>
    <row r="27" spans="1:8" ht="15">
      <c r="A27" s="1">
        <v>306</v>
      </c>
      <c r="B27" s="1">
        <v>5</v>
      </c>
      <c r="C27" s="1">
        <v>7</v>
      </c>
      <c r="D27" s="3" t="str">
        <f>VLOOKUP('Р-ж'!$A27,Заявки!$A$2:$O$155,6,FALSE)</f>
        <v>Семёнова Оксана</v>
      </c>
      <c r="E27" s="28">
        <f>VLOOKUP('Р-ж'!$A27,Заявки!$A$2:$O$155,7,FALSE)</f>
        <v>1974</v>
      </c>
      <c r="F27" s="3" t="str">
        <f>VLOOKUP('Р-ж'!$A27,Заявки!$A$2:$O$155,3,FALSE)</f>
        <v>Зарайск</v>
      </c>
      <c r="G27" s="36">
        <v>0.0005074074074074075</v>
      </c>
      <c r="H27" s="29">
        <v>18</v>
      </c>
    </row>
    <row r="28" spans="1:8" ht="15">
      <c r="A28" s="1">
        <v>14</v>
      </c>
      <c r="B28" s="1">
        <v>1</v>
      </c>
      <c r="C28" s="1">
        <v>1</v>
      </c>
      <c r="D28" s="3" t="str">
        <f>VLOOKUP('Р-ж'!$A28,Заявки!$A$2:$O$155,6,FALSE)</f>
        <v>Бакаева Наталья</v>
      </c>
      <c r="E28" s="28">
        <f>VLOOKUP('Р-ж'!$A28,Заявки!$A$2:$O$155,7,FALSE)</f>
        <v>1973</v>
      </c>
      <c r="F28" s="3" t="str">
        <f>VLOOKUP('Р-ж'!$A28,Заявки!$A$2:$O$155,3,FALSE)</f>
        <v>Шатура</v>
      </c>
      <c r="G28" s="36">
        <v>0.0005096064814814814</v>
      </c>
      <c r="H28" s="29">
        <v>19</v>
      </c>
    </row>
    <row r="29" spans="1:8" ht="15">
      <c r="A29" s="1">
        <v>198</v>
      </c>
      <c r="B29" s="1">
        <v>4</v>
      </c>
      <c r="C29" s="1">
        <v>5</v>
      </c>
      <c r="D29" s="3" t="str">
        <f>VLOOKUP('Р-ж'!$A29,Заявки!$A$2:$O$155,6,FALSE)</f>
        <v>Шанина Анастасия</v>
      </c>
      <c r="E29" s="28">
        <f>VLOOKUP('Р-ж'!$A29,Заявки!$A$2:$O$155,7,FALSE)</f>
        <v>1992</v>
      </c>
      <c r="F29" s="3" t="str">
        <f>VLOOKUP('Р-ж'!$A29,Заявки!$A$2:$O$155,3,FALSE)</f>
        <v>КФК-10 МОФ</v>
      </c>
      <c r="G29" s="36">
        <v>0.0005267361111111111</v>
      </c>
      <c r="H29" s="29">
        <v>20</v>
      </c>
    </row>
    <row r="30" spans="1:8" ht="15">
      <c r="A30" s="1">
        <v>7</v>
      </c>
      <c r="B30" s="1">
        <v>3</v>
      </c>
      <c r="C30" s="1">
        <v>6</v>
      </c>
      <c r="D30" s="3" t="str">
        <f>VLOOKUP('Р-ж'!$A30,Заявки!$A$2:$O$155,6,FALSE)</f>
        <v>Маслова Анастасия</v>
      </c>
      <c r="E30" s="28">
        <f>VLOOKUP('Р-ж'!$A30,Заявки!$A$2:$O$155,7,FALSE)</f>
        <v>2003</v>
      </c>
      <c r="F30" s="3" t="str">
        <f>VLOOKUP('Р-ж'!$A30,Заявки!$A$2:$O$155,3,FALSE)</f>
        <v>Динамо МО</v>
      </c>
      <c r="G30" s="36">
        <v>0.0005280092592592592</v>
      </c>
      <c r="H30" s="29">
        <v>21</v>
      </c>
    </row>
    <row r="31" spans="1:8" ht="15">
      <c r="A31" s="1">
        <v>201</v>
      </c>
      <c r="B31" s="1">
        <v>4</v>
      </c>
      <c r="C31" s="1">
        <v>3</v>
      </c>
      <c r="D31" s="3" t="str">
        <f>VLOOKUP('Р-ж'!$A31,Заявки!$A$2:$O$155,6,FALSE)</f>
        <v>Игошева Анастасия</v>
      </c>
      <c r="E31" s="28">
        <f>VLOOKUP('Р-ж'!$A31,Заявки!$A$2:$O$155,7,FALSE)</f>
        <v>1989</v>
      </c>
      <c r="F31" s="3" t="str">
        <f>VLOOKUP('Р-ж'!$A31,Заявки!$A$2:$O$155,3,FALSE)</f>
        <v>Истра</v>
      </c>
      <c r="G31" s="36">
        <v>0.0005325231481481481</v>
      </c>
      <c r="H31" s="29">
        <v>22</v>
      </c>
    </row>
    <row r="32" spans="1:8" ht="15">
      <c r="A32" s="1">
        <v>191</v>
      </c>
      <c r="B32" s="1">
        <v>1</v>
      </c>
      <c r="C32" s="1">
        <v>6</v>
      </c>
      <c r="D32" s="3" t="str">
        <f>VLOOKUP('Р-ж'!$A32,Заявки!$A$2:$O$155,6,FALSE)</f>
        <v>Алексеева Анна</v>
      </c>
      <c r="E32" s="28">
        <f>VLOOKUP('Р-ж'!$A32,Заявки!$A$2:$O$155,7,FALSE)</f>
        <v>1979</v>
      </c>
      <c r="F32" s="3" t="str">
        <f>VLOOKUP('Р-ж'!$A32,Заявки!$A$2:$O$155,3,FALSE)</f>
        <v>Дмитров</v>
      </c>
      <c r="G32" s="36">
        <v>0.0005543981481481482</v>
      </c>
      <c r="H32" s="29">
        <v>23</v>
      </c>
    </row>
    <row r="33" spans="1:8" ht="15">
      <c r="A33" s="1">
        <v>156</v>
      </c>
      <c r="B33" s="1">
        <v>4</v>
      </c>
      <c r="C33" s="1">
        <v>2</v>
      </c>
      <c r="D33" s="3" t="str">
        <f>VLOOKUP('Р-ж'!$A33,Заявки!$A$2:$O$155,6,FALSE)</f>
        <v>Провина Мария</v>
      </c>
      <c r="E33" s="28">
        <f>VLOOKUP('Р-ж'!$A33,Заявки!$A$2:$O$155,7,FALSE)</f>
        <v>1989</v>
      </c>
      <c r="F33" s="3" t="str">
        <f>VLOOKUP('Р-ж'!$A33,Заявки!$A$2:$O$155,3,FALSE)</f>
        <v>Клин</v>
      </c>
      <c r="G33" s="36">
        <v>0.0005548611111111111</v>
      </c>
      <c r="H33" s="29">
        <v>24</v>
      </c>
    </row>
    <row r="34" spans="1:8" ht="15">
      <c r="A34" s="1">
        <v>213</v>
      </c>
      <c r="B34" s="1">
        <v>5</v>
      </c>
      <c r="C34" s="1">
        <v>3</v>
      </c>
      <c r="D34" s="3" t="str">
        <f>VLOOKUP('Р-ж'!$A34,Заявки!$A$2:$O$155,6,FALSE)</f>
        <v>Кривова Светлана</v>
      </c>
      <c r="E34" s="28">
        <f>VLOOKUP('Р-ж'!$A34,Заявки!$A$2:$O$155,7,FALSE)</f>
        <v>1967</v>
      </c>
      <c r="F34" s="3" t="str">
        <f>VLOOKUP('Р-ж'!$A34,Заявки!$A$2:$O$155,3,FALSE)</f>
        <v>КФК-2</v>
      </c>
      <c r="G34" s="36">
        <v>0.0005579861111111111</v>
      </c>
      <c r="H34" s="29">
        <v>25</v>
      </c>
    </row>
    <row r="35" spans="1:8" ht="15">
      <c r="A35" s="1">
        <v>188</v>
      </c>
      <c r="B35" s="1">
        <v>2</v>
      </c>
      <c r="C35" s="1">
        <v>3</v>
      </c>
      <c r="D35" s="3" t="str">
        <f>VLOOKUP('Р-ж'!$A35,Заявки!$A$2:$O$155,6,FALSE)</f>
        <v>Титор Ольга</v>
      </c>
      <c r="E35" s="28">
        <f>VLOOKUP('Р-ж'!$A35,Заявки!$A$2:$O$155,7,FALSE)</f>
        <v>1987</v>
      </c>
      <c r="F35" s="3" t="str">
        <f>VLOOKUP('Р-ж'!$A35,Заявки!$A$2:$O$155,3,FALSE)</f>
        <v>П.-Посад</v>
      </c>
      <c r="G35" s="36">
        <v>0.0005709490740740741</v>
      </c>
      <c r="H35" s="29">
        <v>26</v>
      </c>
    </row>
    <row r="36" spans="1:8" ht="15">
      <c r="A36" s="1">
        <v>153</v>
      </c>
      <c r="B36" s="1">
        <v>2</v>
      </c>
      <c r="C36" s="1">
        <v>7</v>
      </c>
      <c r="D36" s="3" t="str">
        <f>VLOOKUP('Р-ж'!$A36,Заявки!$A$2:$O$155,6,FALSE)</f>
        <v>Исаева Анна</v>
      </c>
      <c r="E36" s="28">
        <f>VLOOKUP('Р-ж'!$A36,Заявки!$A$2:$O$155,7,FALSE)</f>
        <v>1988</v>
      </c>
      <c r="F36" s="3" t="str">
        <f>VLOOKUP('Р-ж'!$A36,Заявки!$A$2:$O$155,3,FALSE)</f>
        <v>Орехово-Зуево</v>
      </c>
      <c r="G36" s="36">
        <v>0.0005833333333333334</v>
      </c>
      <c r="H36" s="29">
        <v>27</v>
      </c>
    </row>
    <row r="37" spans="1:8" ht="15">
      <c r="A37" s="1">
        <v>309</v>
      </c>
      <c r="B37" s="1">
        <v>5</v>
      </c>
      <c r="C37" s="1">
        <v>8</v>
      </c>
      <c r="D37" s="3" t="str">
        <f>VLOOKUP('Р-ж'!$A37,Заявки!$A$2:$O$155,6,FALSE)</f>
        <v>Шаронова Оксана</v>
      </c>
      <c r="E37" s="28">
        <f>VLOOKUP('Р-ж'!$A37,Заявки!$A$2:$O$155,7,FALSE)</f>
        <v>1975</v>
      </c>
      <c r="F37" s="3" t="str">
        <f>VLOOKUP('Р-ж'!$A37,Заявки!$A$2:$O$155,3,FALSE)</f>
        <v>Раменское</v>
      </c>
      <c r="G37" s="36">
        <v>0.0005833333333333334</v>
      </c>
      <c r="H37" s="29">
        <v>28</v>
      </c>
    </row>
    <row r="38" spans="1:8" ht="15">
      <c r="A38" s="1">
        <v>27</v>
      </c>
      <c r="B38" s="1">
        <v>2</v>
      </c>
      <c r="C38" s="1">
        <v>1</v>
      </c>
      <c r="D38" s="3" t="str">
        <f>VLOOKUP('Р-ж'!$A38,Заявки!$A$2:$O$155,6,FALSE)</f>
        <v>Астахова Анна</v>
      </c>
      <c r="E38" s="28">
        <f>VLOOKUP('Р-ж'!$A38,Заявки!$A$2:$O$155,7,FALSE)</f>
        <v>1987</v>
      </c>
      <c r="F38" s="3" t="str">
        <f>VLOOKUP('Р-ж'!$A38,Заявки!$A$2:$O$155,3,FALSE)</f>
        <v>Красногорск</v>
      </c>
      <c r="G38" s="36">
        <v>0.0005928240740740741</v>
      </c>
      <c r="H38" s="29">
        <v>29</v>
      </c>
    </row>
    <row r="39" spans="1:8" ht="15">
      <c r="A39" s="1">
        <v>33</v>
      </c>
      <c r="B39" s="1">
        <v>2</v>
      </c>
      <c r="C39" s="1">
        <v>5</v>
      </c>
      <c r="D39" s="3" t="str">
        <f>VLOOKUP('Р-ж'!$A39,Заявки!$A$2:$O$155,6,FALSE)</f>
        <v>Шаметова Любовь</v>
      </c>
      <c r="E39" s="28">
        <f>VLOOKUP('Р-ж'!$A39,Заявки!$A$2:$O$155,7,FALSE)</f>
        <v>1988</v>
      </c>
      <c r="F39" s="3" t="str">
        <f>VLOOKUP('Р-ж'!$A39,Заявки!$A$2:$O$155,3,FALSE)</f>
        <v>Наро-Фоминск</v>
      </c>
      <c r="G39" s="36">
        <v>0.0006243055555555555</v>
      </c>
      <c r="H39" s="29">
        <v>30</v>
      </c>
    </row>
    <row r="40" spans="1:8" ht="15">
      <c r="A40" s="1">
        <v>312</v>
      </c>
      <c r="B40" s="1">
        <v>6</v>
      </c>
      <c r="C40" s="1">
        <v>1</v>
      </c>
      <c r="D40" s="3" t="str">
        <f>VLOOKUP('Р-ж'!$A40,Заявки!$A$2:$O$155,6,FALSE)</f>
        <v>Моргунова Светлана</v>
      </c>
      <c r="E40" s="28">
        <f>VLOOKUP('Р-ж'!$A40,Заявки!$A$2:$O$155,7,FALSE)</f>
        <v>1985</v>
      </c>
      <c r="F40" s="3" t="str">
        <f>VLOOKUP('Р-ж'!$A40,Заявки!$A$2:$O$155,3,FALSE)</f>
        <v>Солнечногорск</v>
      </c>
      <c r="G40" s="36">
        <v>0.0006289351851851852</v>
      </c>
      <c r="H40" s="29">
        <v>31</v>
      </c>
    </row>
    <row r="41" spans="1:8" ht="15">
      <c r="A41" s="1">
        <v>161</v>
      </c>
      <c r="B41" s="1">
        <v>2</v>
      </c>
      <c r="C41" s="1">
        <v>8</v>
      </c>
      <c r="D41" s="3" t="str">
        <f>VLOOKUP('Р-ж'!$A41,Заявки!$A$2:$O$155,6,FALSE)</f>
        <v>Барановская Юлия</v>
      </c>
      <c r="E41" s="28">
        <f>VLOOKUP('Р-ж'!$A41,Заявки!$A$2:$O$155,7,FALSE)</f>
        <v>1986</v>
      </c>
      <c r="F41" s="3" t="str">
        <f>VLOOKUP('Р-ж'!$A41,Заявки!$A$2:$O$155,3,FALSE)</f>
        <v>Одинцово</v>
      </c>
      <c r="G41" s="36">
        <v>0.0006535879629629629</v>
      </c>
      <c r="H41" s="29">
        <v>32</v>
      </c>
    </row>
    <row r="42" spans="1:8" ht="15">
      <c r="A42" s="1">
        <v>17</v>
      </c>
      <c r="B42" s="1">
        <v>4</v>
      </c>
      <c r="C42" s="1">
        <v>7</v>
      </c>
      <c r="D42" s="3" t="str">
        <f>VLOOKUP('Р-ж'!$A42,Заявки!$A$2:$O$155,6,FALSE)</f>
        <v>Одинцова Полина</v>
      </c>
      <c r="E42" s="28">
        <f>VLOOKUP('Р-ж'!$A42,Заявки!$A$2:$O$155,7,FALSE)</f>
        <v>1972</v>
      </c>
      <c r="F42" s="3" t="str">
        <f>VLOOKUP('Р-ж'!$A42,Заявки!$A$2:$O$155,3,FALSE)</f>
        <v>Мытищи</v>
      </c>
      <c r="G42" s="36">
        <v>0.0007031249999999999</v>
      </c>
      <c r="H42" s="29">
        <v>33</v>
      </c>
    </row>
    <row r="43" spans="1:8" ht="15">
      <c r="A43" s="1">
        <v>21</v>
      </c>
      <c r="B43" s="1">
        <v>1</v>
      </c>
      <c r="C43" s="1">
        <v>7</v>
      </c>
      <c r="D43" s="3" t="str">
        <f>VLOOKUP('Р-ж'!$A43,Заявки!$A$2:$O$155,6,FALSE)</f>
        <v>Зайцева Людмила</v>
      </c>
      <c r="E43" s="28">
        <f>VLOOKUP('Р-ж'!$A43,Заявки!$A$2:$O$155,7,FALSE)</f>
        <v>1980</v>
      </c>
      <c r="F43" s="3" t="str">
        <f>VLOOKUP('Р-ж'!$A43,Заявки!$A$2:$O$155,3,FALSE)</f>
        <v>Пушкино</v>
      </c>
      <c r="G43" s="36">
        <v>0.0007060185185185185</v>
      </c>
      <c r="H43" s="29">
        <v>34</v>
      </c>
    </row>
    <row r="44" spans="1:8" ht="15">
      <c r="A44" s="1">
        <v>334</v>
      </c>
      <c r="B44" s="1">
        <v>7</v>
      </c>
      <c r="C44" s="1">
        <v>1</v>
      </c>
      <c r="D44" s="3" t="str">
        <f>VLOOKUP('Р-ж'!$A44,Заявки!$A$2:$O$155,6,FALSE)</f>
        <v>Трыханова Олеся</v>
      </c>
      <c r="E44" s="28">
        <f>VLOOKUP('Р-ж'!$A44,Заявки!$A$2:$O$155,7,FALSE)</f>
        <v>1984</v>
      </c>
      <c r="F44" s="3" t="str">
        <f>VLOOKUP('Р-ж'!$A44,Заявки!$A$2:$O$155,3,FALSE)</f>
        <v>Люберцы</v>
      </c>
      <c r="G44" s="36">
        <v>0.000721412037037037</v>
      </c>
      <c r="H44" s="29">
        <v>35</v>
      </c>
    </row>
    <row r="45" spans="1:8" ht="15">
      <c r="A45" s="1">
        <v>36</v>
      </c>
      <c r="B45" s="1">
        <v>4</v>
      </c>
      <c r="C45" s="1">
        <v>8</v>
      </c>
      <c r="D45" s="3" t="str">
        <f>VLOOKUP('Р-ж'!$A45,Заявки!$A$2:$O$155,6,FALSE)</f>
        <v>Ефременко Екатерина</v>
      </c>
      <c r="E45" s="28">
        <f>VLOOKUP('Р-ж'!$A45,Заявки!$A$2:$O$155,7,FALSE)</f>
        <v>1986</v>
      </c>
      <c r="F45" s="3" t="str">
        <f>VLOOKUP('Р-ж'!$A45,Заявки!$A$2:$O$155,3,FALSE)</f>
        <v>Электросталь</v>
      </c>
      <c r="G45" s="36">
        <v>0.0007280092592592593</v>
      </c>
      <c r="H45" s="29">
        <v>36</v>
      </c>
    </row>
    <row r="46" spans="1:8" ht="15">
      <c r="A46" s="1">
        <v>148</v>
      </c>
      <c r="B46" s="1">
        <v>1</v>
      </c>
      <c r="C46" s="1">
        <v>8</v>
      </c>
      <c r="D46" s="3" t="str">
        <f>VLOOKUP('Р-ж'!$A46,Заявки!$A$2:$O$155,6,FALSE)</f>
        <v>Чернова Любовь</v>
      </c>
      <c r="E46" s="28">
        <f>VLOOKUP('Р-ж'!$A46,Заявки!$A$2:$O$155,7,FALSE)</f>
        <v>1981</v>
      </c>
      <c r="F46" s="3" t="str">
        <f>VLOOKUP('Р-ж'!$A46,Заявки!$A$2:$O$155,3,FALSE)</f>
        <v>Волоколамск</v>
      </c>
      <c r="G46" s="36">
        <v>0.0007332175925925926</v>
      </c>
      <c r="H46" s="29">
        <v>37</v>
      </c>
    </row>
    <row r="47" spans="1:8" ht="15">
      <c r="A47" s="1">
        <v>105</v>
      </c>
      <c r="B47" s="1">
        <v>2</v>
      </c>
      <c r="C47" s="1">
        <v>6</v>
      </c>
      <c r="D47" s="3" t="str">
        <f>VLOOKUP('Р-ж'!$A47,Заявки!$A$2:$O$155,6,FALSE)</f>
        <v>Колганова Светлана</v>
      </c>
      <c r="E47" s="28">
        <f>VLOOKUP('Р-ж'!$A47,Заявки!$A$2:$O$155,7,FALSE)</f>
        <v>1988</v>
      </c>
      <c r="F47" s="3" t="str">
        <f>VLOOKUP('Р-ж'!$A47,Заявки!$A$2:$O$155,3,FALSE)</f>
        <v>Руза</v>
      </c>
      <c r="G47" s="36">
        <v>0.0007386574074074075</v>
      </c>
      <c r="H47" s="29">
        <v>38</v>
      </c>
    </row>
    <row r="48" spans="1:8" ht="15">
      <c r="A48" s="1">
        <v>216</v>
      </c>
      <c r="B48" s="1">
        <v>5</v>
      </c>
      <c r="C48" s="1">
        <v>4</v>
      </c>
      <c r="D48" s="3" t="str">
        <f>VLOOKUP('Р-ж'!$A48,Заявки!$A$2:$O$155,6,FALSE)</f>
        <v>Сидорова Анна</v>
      </c>
      <c r="E48" s="28">
        <f>VLOOKUP('Р-ж'!$A48,Заявки!$A$2:$O$155,7,FALSE)</f>
        <v>1989</v>
      </c>
      <c r="F48" s="3" t="str">
        <f>VLOOKUP('Р-ж'!$A48,Заявки!$A$2:$O$155,3,FALSE)</f>
        <v>СП ДПС Юг</v>
      </c>
      <c r="G48" s="36">
        <v>0.0007476851851851851</v>
      </c>
      <c r="H48" s="29">
        <v>39</v>
      </c>
    </row>
    <row r="49" spans="1:8" ht="15">
      <c r="A49" s="1">
        <v>11</v>
      </c>
      <c r="B49" s="1">
        <v>1</v>
      </c>
      <c r="C49" s="1">
        <v>2</v>
      </c>
      <c r="D49" s="3" t="str">
        <f>VLOOKUP('Р-ж'!$A49,Заявки!$A$2:$O$155,6,FALSE)</f>
        <v>Майорова Оксана</v>
      </c>
      <c r="E49" s="28">
        <f>VLOOKUP('Р-ж'!$A49,Заявки!$A$2:$O$155,7,FALSE)</f>
        <v>1974</v>
      </c>
      <c r="F49" s="3" t="str">
        <f>VLOOKUP('Р-ж'!$A49,Заявки!$A$2:$O$155,3,FALSE)</f>
        <v>Домодедово</v>
      </c>
      <c r="G49" s="36">
        <v>0.0008046296296296296</v>
      </c>
      <c r="H49" s="29">
        <v>40</v>
      </c>
    </row>
    <row r="50" spans="1:8" ht="15">
      <c r="A50" s="1">
        <v>330</v>
      </c>
      <c r="B50" s="1">
        <v>6</v>
      </c>
      <c r="C50" s="1">
        <v>7</v>
      </c>
      <c r="D50" s="3" t="str">
        <f>VLOOKUP('Р-ж'!$A50,Заявки!$A$2:$O$155,6,FALSE)</f>
        <v>Истомина Надежда</v>
      </c>
      <c r="E50" s="28">
        <f>VLOOKUP('Р-ж'!$A50,Заявки!$A$2:$O$155,7,FALSE)</f>
        <v>1981</v>
      </c>
      <c r="F50" s="3" t="str">
        <f>VLOOKUP('Р-ж'!$A50,Заявки!$A$2:$O$155,3,FALSE)</f>
        <v>Луховицы</v>
      </c>
      <c r="G50" s="36">
        <v>0.0008086805555555554</v>
      </c>
      <c r="H50" s="29">
        <v>41</v>
      </c>
    </row>
    <row r="51" spans="1:8" ht="15">
      <c r="A51" s="1">
        <v>204</v>
      </c>
      <c r="B51" s="1">
        <v>2</v>
      </c>
      <c r="C51" s="1">
        <v>4</v>
      </c>
      <c r="D51" s="3" t="str">
        <f>VLOOKUP('Р-ж'!$A51,Заявки!$A$2:$O$155,6,FALSE)</f>
        <v>Долгина Екатерина</v>
      </c>
      <c r="E51" s="28">
        <f>VLOOKUP('Р-ж'!$A51,Заявки!$A$2:$O$155,7,FALSE)</f>
        <v>1987</v>
      </c>
      <c r="F51" s="3" t="str">
        <f>VLOOKUP('Р-ж'!$A51,Заявки!$A$2:$O$155,3,FALSE)</f>
        <v>Жуковский</v>
      </c>
      <c r="G51" s="36">
        <v>0.0008417824074074074</v>
      </c>
      <c r="H51" s="29">
        <v>42</v>
      </c>
    </row>
    <row r="52" spans="1:8" ht="15">
      <c r="A52" s="1">
        <v>323</v>
      </c>
      <c r="B52" s="1">
        <v>6</v>
      </c>
      <c r="C52" s="1">
        <v>5</v>
      </c>
      <c r="D52" s="3" t="str">
        <f>VLOOKUP('Р-ж'!$A52,Заявки!$A$2:$O$155,6,FALSE)</f>
        <v>Зыкова Наталья</v>
      </c>
      <c r="E52" s="28">
        <f>VLOOKUP('Р-ж'!$A52,Заявки!$A$2:$O$155,7,FALSE)</f>
        <v>1972</v>
      </c>
      <c r="F52" s="3" t="str">
        <f>VLOOKUP('Р-ж'!$A52,Заявки!$A$2:$O$155,3,FALSE)</f>
        <v>Щелково</v>
      </c>
      <c r="G52" s="36">
        <v>0.0008534722222222224</v>
      </c>
      <c r="H52" s="29">
        <v>43</v>
      </c>
    </row>
    <row r="53" spans="1:8" ht="15">
      <c r="A53" s="1">
        <v>315</v>
      </c>
      <c r="B53" s="1">
        <v>6</v>
      </c>
      <c r="C53" s="1">
        <v>2</v>
      </c>
      <c r="D53" s="3" t="str">
        <f>VLOOKUP('Р-ж'!$A53,Заявки!$A$2:$O$155,6,FALSE)</f>
        <v>Короткова Любовь</v>
      </c>
      <c r="E53" s="28">
        <f>VLOOKUP('Р-ж'!$A53,Заявки!$A$2:$O$155,7,FALSE)</f>
        <v>1985</v>
      </c>
      <c r="F53" s="3" t="str">
        <f>VLOOKUP('Р-ж'!$A53,Заявки!$A$2:$O$155,3,FALSE)</f>
        <v>Можайск</v>
      </c>
      <c r="G53" s="36">
        <v>0.0009489583333333333</v>
      </c>
      <c r="H53" s="29">
        <v>44</v>
      </c>
    </row>
    <row r="54" spans="1:8" ht="15">
      <c r="A54" s="1">
        <v>346</v>
      </c>
      <c r="B54" s="1">
        <v>7</v>
      </c>
      <c r="C54" s="1">
        <v>6</v>
      </c>
      <c r="D54" s="3" t="str">
        <f>VLOOKUP('Р-ж'!$A54,Заявки!$A$2:$O$155,6,FALSE)</f>
        <v>Логачева Инна</v>
      </c>
      <c r="E54" s="28">
        <f>VLOOKUP('Р-ж'!$A54,Заявки!$A$2:$O$155,7,FALSE)</f>
        <v>1990</v>
      </c>
      <c r="F54" s="3" t="str">
        <f>VLOOKUP('Р-ж'!$A54,Заявки!$A$2:$O$155,3,FALSE)</f>
        <v>Балашиха</v>
      </c>
      <c r="G54" s="36">
        <v>0.000972337962962963</v>
      </c>
      <c r="H54" s="29">
        <v>45</v>
      </c>
    </row>
    <row r="55" spans="1:8" ht="15">
      <c r="A55" s="1">
        <v>318</v>
      </c>
      <c r="B55" s="1">
        <v>6</v>
      </c>
      <c r="C55" s="1">
        <v>3</v>
      </c>
      <c r="D55" s="3" t="str">
        <f>VLOOKUP('Р-ж'!$A55,Заявки!$A$2:$O$155,6,FALSE)</f>
        <v>Томилова Наталья</v>
      </c>
      <c r="E55" s="28">
        <f>VLOOKUP('Р-ж'!$A55,Заявки!$A$2:$O$155,7,FALSE)</f>
        <v>1981</v>
      </c>
      <c r="F55" s="3" t="str">
        <f>VLOOKUP('Р-ж'!$A55,Заявки!$A$2:$O$155,3,FALSE)</f>
        <v>Шаховская</v>
      </c>
      <c r="G55" s="36">
        <v>0.0009789351851851851</v>
      </c>
      <c r="H55" s="29">
        <v>46</v>
      </c>
    </row>
    <row r="56" spans="1:8" ht="15">
      <c r="A56" s="1">
        <v>164</v>
      </c>
      <c r="B56" s="1">
        <v>1</v>
      </c>
      <c r="C56" s="1">
        <v>5</v>
      </c>
      <c r="D56" s="3" t="str">
        <f>VLOOKUP('Р-ж'!$A56,Заявки!$A$2:$O$155,6,FALSE)</f>
        <v>Гриценко Елена</v>
      </c>
      <c r="E56" s="28">
        <f>VLOOKUP('Р-ж'!$A56,Заявки!$A$2:$O$155,7,FALSE)</f>
        <v>1978</v>
      </c>
      <c r="F56" s="3" t="str">
        <f>VLOOKUP('Р-ж'!$A56,Заявки!$A$2:$O$155,3,FALSE)</f>
        <v>Коломна</v>
      </c>
      <c r="G56" s="36">
        <v>0.0010418981481481481</v>
      </c>
      <c r="H56" s="29">
        <v>47</v>
      </c>
    </row>
    <row r="57" spans="1:8" ht="15">
      <c r="A57" s="1">
        <v>134</v>
      </c>
      <c r="B57" s="1">
        <v>1</v>
      </c>
      <c r="C57" s="1">
        <v>4</v>
      </c>
      <c r="D57" s="3" t="str">
        <f>VLOOKUP('Р-ж'!$A57,Заявки!$A$2:$O$155,6,FALSE)</f>
        <v>Комракова Людмила</v>
      </c>
      <c r="E57" s="28">
        <f>VLOOKUP('Р-ж'!$A57,Заявки!$A$2:$O$155,7,FALSE)</f>
        <v>1975</v>
      </c>
      <c r="F57" s="3" t="str">
        <f>VLOOKUP('Р-ж'!$A57,Заявки!$A$2:$O$155,3,FALSE)</f>
        <v>КФК-1</v>
      </c>
      <c r="G57" s="36">
        <v>0.0011163194444444443</v>
      </c>
      <c r="H57" s="29">
        <v>48</v>
      </c>
    </row>
    <row r="58" spans="1:8" ht="15">
      <c r="A58" s="1">
        <v>167</v>
      </c>
      <c r="B58" s="1">
        <v>5</v>
      </c>
      <c r="C58" s="1">
        <v>1</v>
      </c>
      <c r="D58" s="3" t="str">
        <f>VLOOKUP('Р-ж'!$A58,Заявки!$A$2:$O$155,6,FALSE)</f>
        <v>Селиверстова Ольга</v>
      </c>
      <c r="E58" s="28">
        <f>VLOOKUP('Р-ж'!$A58,Заявки!$A$2:$O$155,7,FALSE)</f>
        <v>1986</v>
      </c>
      <c r="F58" s="3" t="str">
        <f>VLOOKUP('Р-ж'!$A58,Заявки!$A$2:$O$155,3,FALSE)</f>
        <v>Егорьевск</v>
      </c>
      <c r="G58" s="36">
        <v>0.001146296296296296</v>
      </c>
      <c r="H58" s="29">
        <v>49</v>
      </c>
    </row>
    <row r="59" spans="1:8" ht="15">
      <c r="A59" s="1">
        <v>222</v>
      </c>
      <c r="B59" s="1">
        <v>5</v>
      </c>
      <c r="C59" s="1">
        <v>5</v>
      </c>
      <c r="D59" s="3" t="str">
        <f>VLOOKUP('Р-ж'!$A59,Заявки!$A$2:$O$155,6,FALSE)</f>
        <v>Новикова Елена</v>
      </c>
      <c r="E59" s="28">
        <f>VLOOKUP('Р-ж'!$A59,Заявки!$A$2:$O$155,7,FALSE)</f>
        <v>1968</v>
      </c>
      <c r="F59" s="3" t="str">
        <f>VLOOKUP('Р-ж'!$A59,Заявки!$A$2:$O$155,3,FALSE)</f>
        <v>Кашира</v>
      </c>
      <c r="G59" s="36">
        <v>0.0013814814814814816</v>
      </c>
      <c r="H59" s="29">
        <v>50</v>
      </c>
    </row>
    <row r="60" spans="1:8" ht="15">
      <c r="A60" s="1">
        <v>320</v>
      </c>
      <c r="B60" s="1">
        <v>6</v>
      </c>
      <c r="C60" s="1">
        <v>4</v>
      </c>
      <c r="D60" s="3" t="str">
        <f>VLOOKUP('Р-ж'!$A60,Заявки!$A$2:$O$155,6,FALSE)</f>
        <v>Ролдугина Надежда</v>
      </c>
      <c r="E60" s="28">
        <f>VLOOKUP('Р-ж'!$A60,Заявки!$A$2:$O$155,7,FALSE)</f>
        <v>1988</v>
      </c>
      <c r="F60" s="3" t="str">
        <f>VLOOKUP('Р-ж'!$A60,Заявки!$A$2:$O$155,3,FALSE)</f>
        <v>Ленинский</v>
      </c>
      <c r="G60" s="36">
        <v>0.041666666666666664</v>
      </c>
      <c r="H60" s="29"/>
    </row>
  </sheetData>
  <sheetProtection/>
  <mergeCells count="4">
    <mergeCell ref="D1:H1"/>
    <mergeCell ref="D2:H2"/>
    <mergeCell ref="D3:H3"/>
    <mergeCell ref="D4:H4"/>
  </mergeCell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D4">
      <selection activeCell="F15" sqref="F15"/>
    </sheetView>
  </sheetViews>
  <sheetFormatPr defaultColWidth="9.140625" defaultRowHeight="15" outlineLevelCol="1"/>
  <cols>
    <col min="1" max="3" width="4.00390625" style="0" hidden="1" customWidth="1" outlineLevel="1"/>
    <col min="4" max="4" width="25.8515625" style="0" customWidth="1" collapsed="1"/>
    <col min="5" max="5" width="6.57421875" style="0" customWidth="1"/>
    <col min="6" max="6" width="17.8515625" style="0" customWidth="1"/>
    <col min="7" max="7" width="14.57421875" style="0" customWidth="1"/>
    <col min="8" max="8" width="12.140625" style="0" customWidth="1"/>
  </cols>
  <sheetData>
    <row r="1" spans="4:11" ht="22.5">
      <c r="D1" s="64" t="s">
        <v>373</v>
      </c>
      <c r="E1" s="64"/>
      <c r="F1" s="64"/>
      <c r="G1" s="64"/>
      <c r="H1" s="64"/>
      <c r="I1" s="54"/>
      <c r="J1" s="18"/>
      <c r="K1" s="18"/>
    </row>
    <row r="2" spans="4:11" ht="15">
      <c r="D2" s="65" t="s">
        <v>398</v>
      </c>
      <c r="E2" s="65"/>
      <c r="F2" s="65"/>
      <c r="G2" s="65"/>
      <c r="H2" s="65"/>
      <c r="I2" s="55"/>
      <c r="J2" s="12"/>
      <c r="K2" s="12"/>
    </row>
    <row r="3" spans="4:11" ht="15">
      <c r="D3" s="65" t="s">
        <v>375</v>
      </c>
      <c r="E3" s="65"/>
      <c r="F3" s="65"/>
      <c r="G3" s="65"/>
      <c r="H3" s="65"/>
      <c r="I3" s="55"/>
      <c r="J3" s="19"/>
      <c r="K3" s="19"/>
    </row>
    <row r="4" spans="4:11" ht="28.5">
      <c r="D4" s="68" t="s">
        <v>419</v>
      </c>
      <c r="E4" s="68"/>
      <c r="F4" s="68"/>
      <c r="G4" s="68"/>
      <c r="H4" s="68"/>
      <c r="I4" s="56"/>
      <c r="J4" s="19"/>
      <c r="K4" s="19"/>
    </row>
    <row r="5" spans="4:7" ht="15">
      <c r="D5" s="9"/>
      <c r="G5" s="1"/>
    </row>
    <row r="6" spans="4:8" ht="15.75">
      <c r="D6" s="11" t="s">
        <v>374</v>
      </c>
      <c r="G6" s="1"/>
      <c r="H6" s="8" t="s">
        <v>376</v>
      </c>
    </row>
    <row r="7" spans="4:7" ht="15">
      <c r="D7" s="11" t="s">
        <v>399</v>
      </c>
      <c r="G7" s="1"/>
    </row>
    <row r="9" spans="1:8" ht="15">
      <c r="A9" t="s">
        <v>0</v>
      </c>
      <c r="B9" t="s">
        <v>417</v>
      </c>
      <c r="C9" t="s">
        <v>418</v>
      </c>
      <c r="D9" t="s">
        <v>413</v>
      </c>
      <c r="E9" s="1" t="s">
        <v>414</v>
      </c>
      <c r="F9" t="s">
        <v>2</v>
      </c>
      <c r="G9" s="1" t="s">
        <v>7</v>
      </c>
      <c r="H9" s="1" t="s">
        <v>415</v>
      </c>
    </row>
    <row r="10" spans="1:8" ht="15">
      <c r="A10" s="1">
        <v>205</v>
      </c>
      <c r="B10" s="1">
        <v>6</v>
      </c>
      <c r="C10" s="1">
        <v>6</v>
      </c>
      <c r="D10" s="3" t="str">
        <f>VLOOKUP('Р-м'!$A10,Заявки!$A$2:$O$155,6,FALSE)</f>
        <v>Тучин Алексей</v>
      </c>
      <c r="E10" s="28">
        <f>VLOOKUP('Р-м'!$A10,Заявки!$A$2:$O$155,7,FALSE)</f>
        <v>1988</v>
      </c>
      <c r="F10" s="3" t="str">
        <f>VLOOKUP('Р-м'!$A10,Заявки!$A$2:$O$155,3,FALSE)</f>
        <v>Химки</v>
      </c>
      <c r="G10" s="36">
        <v>0.0006954861111111111</v>
      </c>
      <c r="H10" s="29">
        <v>1</v>
      </c>
    </row>
    <row r="11" spans="1:8" ht="15">
      <c r="A11" s="1">
        <v>321</v>
      </c>
      <c r="B11" s="1">
        <v>11</v>
      </c>
      <c r="C11" s="1">
        <v>7</v>
      </c>
      <c r="D11" s="3" t="str">
        <f>VLOOKUP('Р-м'!$A11,Заявки!$A$2:$O$155,6,FALSE)</f>
        <v>Грязнов Владимир</v>
      </c>
      <c r="E11" s="28">
        <f>VLOOKUP('Р-м'!$A11,Заявки!$A$2:$O$155,7,FALSE)</f>
        <v>1983</v>
      </c>
      <c r="F11" s="3" t="str">
        <f>VLOOKUP('Р-м'!$A11,Заявки!$A$2:$O$155,3,FALSE)</f>
        <v>Щелково</v>
      </c>
      <c r="G11" s="36">
        <v>0.0007011574074074074</v>
      </c>
      <c r="H11" s="29">
        <v>2</v>
      </c>
    </row>
    <row r="12" spans="1:8" ht="15">
      <c r="A12" s="1">
        <v>196</v>
      </c>
      <c r="B12" s="1">
        <v>7</v>
      </c>
      <c r="C12" s="1">
        <v>7</v>
      </c>
      <c r="D12" s="3" t="str">
        <f>VLOOKUP('Р-м'!$A12,Заявки!$A$2:$O$155,6,FALSE)</f>
        <v>Федин Александр</v>
      </c>
      <c r="E12" s="28">
        <f>VLOOKUP('Р-м'!$A12,Заявки!$A$2:$O$155,7,FALSE)</f>
        <v>1992</v>
      </c>
      <c r="F12" s="3" t="str">
        <f>VLOOKUP('Р-м'!$A12,Заявки!$A$2:$O$155,3,FALSE)</f>
        <v>КФК-10 МОФ</v>
      </c>
      <c r="G12" s="36">
        <v>0.0007027777777777778</v>
      </c>
      <c r="H12" s="29">
        <v>3</v>
      </c>
    </row>
    <row r="13" spans="1:8" ht="15">
      <c r="A13" s="1">
        <v>332</v>
      </c>
      <c r="B13" s="1">
        <v>12</v>
      </c>
      <c r="C13" s="1">
        <v>6</v>
      </c>
      <c r="D13" s="3" t="str">
        <f>VLOOKUP('Р-м'!$A13,Заявки!$A$2:$O$155,6,FALSE)</f>
        <v>Стоякин Михаил</v>
      </c>
      <c r="E13" s="28">
        <f>VLOOKUP('Р-м'!$A13,Заявки!$A$2:$O$155,7,FALSE)</f>
        <v>1990</v>
      </c>
      <c r="F13" s="3" t="str">
        <f>VLOOKUP('Р-м'!$A13,Заявки!$A$2:$O$155,3,FALSE)</f>
        <v>Люберцы</v>
      </c>
      <c r="G13" s="36">
        <v>0.0007086805555555556</v>
      </c>
      <c r="H13" s="29">
        <v>4</v>
      </c>
    </row>
    <row r="14" spans="1:8" ht="15">
      <c r="A14" s="1">
        <v>12</v>
      </c>
      <c r="B14" s="1">
        <v>5</v>
      </c>
      <c r="C14" s="1">
        <v>7</v>
      </c>
      <c r="D14" s="3" t="str">
        <f>VLOOKUP('Р-м'!$A14,Заявки!$A$2:$O$155,6,FALSE)</f>
        <v>Алексеев Денис</v>
      </c>
      <c r="E14" s="28">
        <f>VLOOKUP('Р-м'!$A14,Заявки!$A$2:$O$155,7,FALSE)</f>
        <v>1987</v>
      </c>
      <c r="F14" s="3" t="str">
        <f>VLOOKUP('Р-м'!$A14,Заявки!$A$2:$O$155,3,FALSE)</f>
        <v>Шатура</v>
      </c>
      <c r="G14" s="36">
        <v>0.0007137731481481482</v>
      </c>
      <c r="H14" s="29">
        <v>5</v>
      </c>
    </row>
    <row r="15" spans="1:8" ht="15">
      <c r="A15" s="1">
        <v>130</v>
      </c>
      <c r="B15" s="1">
        <v>8</v>
      </c>
      <c r="C15" s="1">
        <v>5</v>
      </c>
      <c r="D15" s="3" t="str">
        <f>VLOOKUP('Р-м'!$A15,Заявки!$A$2:$O$155,6,FALSE)</f>
        <v>Николайчук Артем</v>
      </c>
      <c r="E15" s="28">
        <f>VLOOKUP('Р-м'!$A15,Заявки!$A$2:$O$155,7,FALSE)</f>
        <v>1984</v>
      </c>
      <c r="F15" s="3" t="str">
        <f>VLOOKUP('Р-м'!$A15,Заявки!$A$2:$O$155,3,FALSE)</f>
        <v>Протвино</v>
      </c>
      <c r="G15" s="36">
        <v>0.0007178240740740742</v>
      </c>
      <c r="H15" s="29">
        <v>6</v>
      </c>
    </row>
    <row r="16" spans="1:8" ht="15">
      <c r="A16" s="1">
        <v>189</v>
      </c>
      <c r="B16" s="1">
        <v>8</v>
      </c>
      <c r="C16" s="1">
        <v>2</v>
      </c>
      <c r="D16" s="3" t="str">
        <f>VLOOKUP('Р-м'!$A16,Заявки!$A$2:$O$155,6,FALSE)</f>
        <v>Ягодкин Игорь</v>
      </c>
      <c r="E16" s="28">
        <f>VLOOKUP('Р-м'!$A16,Заявки!$A$2:$O$155,7,FALSE)</f>
        <v>1972</v>
      </c>
      <c r="F16" s="3" t="str">
        <f>VLOOKUP('Р-м'!$A16,Заявки!$A$2:$O$155,3,FALSE)</f>
        <v>Дмитров</v>
      </c>
      <c r="G16" s="36">
        <v>0.0007185185185185185</v>
      </c>
      <c r="H16" s="29">
        <v>7</v>
      </c>
    </row>
    <row r="17" spans="1:8" ht="15">
      <c r="A17" s="1">
        <v>206</v>
      </c>
      <c r="B17" s="1">
        <v>6</v>
      </c>
      <c r="C17" s="1">
        <v>7</v>
      </c>
      <c r="D17" s="3" t="str">
        <f>VLOOKUP('Р-м'!$A17,Заявки!$A$2:$O$155,6,FALSE)</f>
        <v>Письмаров Алексей</v>
      </c>
      <c r="E17" s="28">
        <f>VLOOKUP('Р-м'!$A17,Заявки!$A$2:$O$155,7,FALSE)</f>
        <v>1988</v>
      </c>
      <c r="F17" s="3" t="str">
        <f>VLOOKUP('Р-м'!$A17,Заявки!$A$2:$O$155,3,FALSE)</f>
        <v>Химки</v>
      </c>
      <c r="G17" s="36">
        <v>0.0007194444444444444</v>
      </c>
      <c r="H17" s="29">
        <v>8</v>
      </c>
    </row>
    <row r="18" spans="1:8" ht="15">
      <c r="A18" s="1">
        <v>193</v>
      </c>
      <c r="B18" s="1">
        <v>2</v>
      </c>
      <c r="C18" s="1">
        <v>2</v>
      </c>
      <c r="D18" s="3" t="str">
        <f>VLOOKUP('Р-м'!$A18,Заявки!$A$2:$O$155,6,FALSE)</f>
        <v>Вережников Дмитрий</v>
      </c>
      <c r="E18" s="28">
        <f>VLOOKUP('Р-м'!$A18,Заявки!$A$2:$O$155,7,FALSE)</f>
        <v>1973</v>
      </c>
      <c r="F18" s="3" t="str">
        <f>VLOOKUP('Р-м'!$A18,Заявки!$A$2:$O$155,3,FALSE)</f>
        <v>КФК-5 (ОСН)</v>
      </c>
      <c r="G18" s="36">
        <v>0.0007483796296296297</v>
      </c>
      <c r="H18" s="29">
        <v>9</v>
      </c>
    </row>
    <row r="19" spans="1:8" ht="15">
      <c r="A19" s="1">
        <v>195</v>
      </c>
      <c r="B19" s="1">
        <v>7</v>
      </c>
      <c r="C19" s="1">
        <v>6</v>
      </c>
      <c r="D19" s="3" t="str">
        <f>VLOOKUP('Р-м'!$A19,Заявки!$A$2:$O$155,6,FALSE)</f>
        <v>Резниченко Антон</v>
      </c>
      <c r="E19" s="28">
        <f>VLOOKUP('Р-м'!$A19,Заявки!$A$2:$O$155,7,FALSE)</f>
        <v>1992</v>
      </c>
      <c r="F19" s="3" t="str">
        <f>VLOOKUP('Р-м'!$A19,Заявки!$A$2:$O$155,3,FALSE)</f>
        <v>КФК-10 МОФ</v>
      </c>
      <c r="G19" s="36">
        <v>0.0007560185185185186</v>
      </c>
      <c r="H19" s="29">
        <v>10</v>
      </c>
    </row>
    <row r="20" spans="1:8" ht="15">
      <c r="A20" s="1">
        <v>159</v>
      </c>
      <c r="B20" s="1">
        <v>2</v>
      </c>
      <c r="C20" s="1">
        <v>6</v>
      </c>
      <c r="D20" s="3" t="str">
        <f>VLOOKUP('Р-м'!$A20,Заявки!$A$2:$O$155,6,FALSE)</f>
        <v>Даценко Андрей</v>
      </c>
      <c r="E20" s="28">
        <f>VLOOKUP('Р-м'!$A20,Заявки!$A$2:$O$155,7,FALSE)</f>
        <v>1975</v>
      </c>
      <c r="F20" s="3" t="str">
        <f>VLOOKUP('Р-м'!$A20,Заявки!$A$2:$O$155,3,FALSE)</f>
        <v>Одинцово</v>
      </c>
      <c r="G20" s="36">
        <v>0.0007874999999999999</v>
      </c>
      <c r="H20" s="29">
        <v>11</v>
      </c>
    </row>
    <row r="21" spans="1:8" ht="15">
      <c r="A21" s="1">
        <v>1</v>
      </c>
      <c r="B21" s="1">
        <v>4</v>
      </c>
      <c r="C21" s="1">
        <v>4</v>
      </c>
      <c r="D21" s="3" t="str">
        <f>VLOOKUP('Р-м'!$A21,Заявки!$A$2:$O$155,6,FALSE)</f>
        <v>Гедминас Николай</v>
      </c>
      <c r="E21" s="28">
        <f>VLOOKUP('Р-м'!$A21,Заявки!$A$2:$O$155,7,FALSE)</f>
        <v>2000</v>
      </c>
      <c r="F21" s="3" t="str">
        <f>VLOOKUP('Р-м'!$A21,Заявки!$A$2:$O$155,3,FALSE)</f>
        <v>Динамо МО</v>
      </c>
      <c r="G21" s="36">
        <v>0.0007944444444444445</v>
      </c>
      <c r="H21" s="29">
        <v>12</v>
      </c>
    </row>
    <row r="22" spans="1:8" ht="15">
      <c r="A22" s="1">
        <v>100</v>
      </c>
      <c r="B22" s="1">
        <v>5</v>
      </c>
      <c r="C22" s="1">
        <v>2</v>
      </c>
      <c r="D22" s="3" t="str">
        <f>VLOOKUP('Р-м'!$A22,Заявки!$A$2:$O$155,6,FALSE)</f>
        <v>Шемягин Павел</v>
      </c>
      <c r="E22" s="28">
        <f>VLOOKUP('Р-м'!$A22,Заявки!$A$2:$O$155,7,FALSE)</f>
        <v>1985</v>
      </c>
      <c r="F22" s="3" t="str">
        <f>VLOOKUP('Р-м'!$A22,Заявки!$A$2:$O$155,3,FALSE)</f>
        <v>Ленинский</v>
      </c>
      <c r="G22" s="36">
        <v>0.0007960648148148147</v>
      </c>
      <c r="H22" s="29">
        <v>13</v>
      </c>
    </row>
    <row r="23" spans="1:8" ht="15">
      <c r="A23" s="1">
        <v>133</v>
      </c>
      <c r="B23" s="1">
        <v>2</v>
      </c>
      <c r="C23" s="1">
        <v>5</v>
      </c>
      <c r="D23" s="3" t="str">
        <f>VLOOKUP('Р-м'!$A23,Заявки!$A$2:$O$155,6,FALSE)</f>
        <v>Лебедев Евгений</v>
      </c>
      <c r="E23" s="28">
        <f>VLOOKUP('Р-м'!$A23,Заявки!$A$2:$O$155,7,FALSE)</f>
        <v>1975</v>
      </c>
      <c r="F23" s="3" t="str">
        <f>VLOOKUP('Р-м'!$A23,Заявки!$A$2:$O$155,3,FALSE)</f>
        <v>КФК-1</v>
      </c>
      <c r="G23" s="36">
        <v>0.0007967592592592592</v>
      </c>
      <c r="H23" s="29">
        <v>14</v>
      </c>
    </row>
    <row r="24" spans="1:8" ht="15">
      <c r="A24" s="1">
        <v>5</v>
      </c>
      <c r="B24" s="1">
        <v>4</v>
      </c>
      <c r="C24" s="1">
        <v>3</v>
      </c>
      <c r="D24" s="3" t="str">
        <f>VLOOKUP('Р-м'!$A24,Заявки!$A$2:$O$155,6,FALSE)</f>
        <v>Яцунов Анатолий</v>
      </c>
      <c r="E24" s="28">
        <f>VLOOKUP('Р-м'!$A24,Заявки!$A$2:$O$155,7,FALSE)</f>
        <v>2001</v>
      </c>
      <c r="F24" s="3" t="str">
        <f>VLOOKUP('Р-м'!$A24,Заявки!$A$2:$O$155,3,FALSE)</f>
        <v>Динамо МО</v>
      </c>
      <c r="G24" s="36">
        <v>0.0008042824074074075</v>
      </c>
      <c r="H24" s="29">
        <v>15</v>
      </c>
    </row>
    <row r="25" spans="1:8" ht="15">
      <c r="A25" s="1">
        <v>2</v>
      </c>
      <c r="B25" s="1">
        <v>4</v>
      </c>
      <c r="C25" s="1">
        <v>5</v>
      </c>
      <c r="D25" s="3" t="str">
        <f>VLOOKUP('Р-м'!$A25,Заявки!$A$2:$O$155,6,FALSE)</f>
        <v>Рыженков Евгений</v>
      </c>
      <c r="E25" s="28">
        <f>VLOOKUP('Р-м'!$A25,Заявки!$A$2:$O$155,7,FALSE)</f>
        <v>2001</v>
      </c>
      <c r="F25" s="3" t="str">
        <f>VLOOKUP('Р-м'!$A25,Заявки!$A$2:$O$155,3,FALSE)</f>
        <v>Динамо МО</v>
      </c>
      <c r="G25" s="36">
        <v>0.0008049768518518519</v>
      </c>
      <c r="H25" s="29">
        <v>16</v>
      </c>
    </row>
    <row r="26" spans="1:8" ht="15">
      <c r="A26" s="1">
        <v>339</v>
      </c>
      <c r="B26" s="1">
        <v>13</v>
      </c>
      <c r="C26" s="1">
        <v>3</v>
      </c>
      <c r="D26" s="3" t="str">
        <f>VLOOKUP('Р-м'!$A26,Заявки!$A$2:$O$155,6,FALSE)</f>
        <v>Белокуров Вадим</v>
      </c>
      <c r="E26" s="28">
        <f>VLOOKUP('Р-м'!$A26,Заявки!$A$2:$O$155,7,FALSE)</f>
        <v>1987</v>
      </c>
      <c r="F26" s="3" t="str">
        <f>VLOOKUP('Р-м'!$A26,Заявки!$A$2:$O$155,3,FALSE)</f>
        <v>Дубна</v>
      </c>
      <c r="G26" s="36">
        <v>0.0008049768518518519</v>
      </c>
      <c r="H26" s="29">
        <v>17</v>
      </c>
    </row>
    <row r="27" spans="1:8" ht="15">
      <c r="A27" s="1">
        <v>311</v>
      </c>
      <c r="B27" s="1">
        <v>11</v>
      </c>
      <c r="C27" s="1">
        <v>1</v>
      </c>
      <c r="D27" s="3" t="str">
        <f>VLOOKUP('Р-м'!$A27,Заявки!$A$2:$O$155,6,FALSE)</f>
        <v>Пахомов Павел</v>
      </c>
      <c r="E27" s="28">
        <f>VLOOKUP('Р-м'!$A27,Заявки!$A$2:$O$155,7,FALSE)</f>
        <v>1982</v>
      </c>
      <c r="F27" s="3" t="str">
        <f>VLOOKUP('Р-м'!$A27,Заявки!$A$2:$O$155,3,FALSE)</f>
        <v>Солнечногорск</v>
      </c>
      <c r="G27" s="36">
        <v>0.0008125</v>
      </c>
      <c r="H27" s="29">
        <v>18</v>
      </c>
    </row>
    <row r="28" spans="1:8" ht="15">
      <c r="A28" s="1">
        <v>338</v>
      </c>
      <c r="B28" s="1">
        <v>13</v>
      </c>
      <c r="C28" s="1">
        <v>2</v>
      </c>
      <c r="D28" s="3" t="str">
        <f>VLOOKUP('Р-м'!$A28,Заявки!$A$2:$O$155,6,FALSE)</f>
        <v>Громов Олег</v>
      </c>
      <c r="E28" s="28">
        <f>VLOOKUP('Р-м'!$A28,Заявки!$A$2:$O$155,7,FALSE)</f>
        <v>1987</v>
      </c>
      <c r="F28" s="3" t="str">
        <f>VLOOKUP('Р-м'!$A28,Заявки!$A$2:$O$155,3,FALSE)</f>
        <v>Дубна</v>
      </c>
      <c r="G28" s="36">
        <v>0.0008153935185185184</v>
      </c>
      <c r="H28" s="29">
        <v>19</v>
      </c>
    </row>
    <row r="29" spans="1:8" ht="15">
      <c r="A29" s="15">
        <v>223</v>
      </c>
      <c r="B29" s="1">
        <v>9</v>
      </c>
      <c r="C29" s="1">
        <v>8</v>
      </c>
      <c r="D29" s="16" t="str">
        <f>VLOOKUP('Р-м'!$A29,Заявки!$A$2:$O$155,6,FALSE)</f>
        <v>Воеводин Андрей</v>
      </c>
      <c r="E29" s="32">
        <f>VLOOKUP('Р-м'!$A29,Заявки!$A$2:$O$155,7,FALSE)</f>
        <v>1982</v>
      </c>
      <c r="F29" s="16" t="str">
        <f>VLOOKUP('Р-м'!$A29,Заявки!$A$2:$O$155,3,FALSE)</f>
        <v>КФК-1</v>
      </c>
      <c r="G29" s="37">
        <v>0.0008173611111111112</v>
      </c>
      <c r="H29" s="29">
        <v>20</v>
      </c>
    </row>
    <row r="30" spans="1:8" ht="15">
      <c r="A30" s="1">
        <v>307</v>
      </c>
      <c r="B30" s="15">
        <v>10</v>
      </c>
      <c r="C30" s="1">
        <v>6</v>
      </c>
      <c r="D30" s="3" t="str">
        <f>VLOOKUP('Р-м'!$A30,Заявки!$A$2:$O$155,6,FALSE)</f>
        <v>Сарафанов Алексей</v>
      </c>
      <c r="E30" s="28">
        <f>VLOOKUP('Р-м'!$A30,Заявки!$A$2:$O$155,7,FALSE)</f>
        <v>1979</v>
      </c>
      <c r="F30" s="3" t="str">
        <f>VLOOKUP('Р-м'!$A30,Заявки!$A$2:$O$155,3,FALSE)</f>
        <v>Раменское</v>
      </c>
      <c r="G30" s="36">
        <v>0.0008249999999999999</v>
      </c>
      <c r="H30" s="29">
        <v>21</v>
      </c>
    </row>
    <row r="31" spans="1:8" ht="15">
      <c r="A31" s="1">
        <v>4</v>
      </c>
      <c r="B31" s="1">
        <v>4</v>
      </c>
      <c r="C31" s="1">
        <v>1</v>
      </c>
      <c r="D31" s="3" t="str">
        <f>VLOOKUP('Р-м'!$A31,Заявки!$A$2:$O$155,6,FALSE)</f>
        <v>Железнов Илья</v>
      </c>
      <c r="E31" s="28">
        <f>VLOOKUP('Р-м'!$A31,Заявки!$A$2:$O$155,7,FALSE)</f>
        <v>2001</v>
      </c>
      <c r="F31" s="3" t="str">
        <f>VLOOKUP('Р-м'!$A31,Заявки!$A$2:$O$155,3,FALSE)</f>
        <v>Динамо МО</v>
      </c>
      <c r="G31" s="36">
        <v>0.0008435185185185185</v>
      </c>
      <c r="H31" s="29">
        <v>22</v>
      </c>
    </row>
    <row r="32" spans="1:8" ht="15">
      <c r="A32" s="1">
        <v>302</v>
      </c>
      <c r="B32" s="15">
        <v>10</v>
      </c>
      <c r="C32" s="1">
        <v>2</v>
      </c>
      <c r="D32" s="3" t="str">
        <f>VLOOKUP('Р-м'!$A32,Заявки!$A$2:$O$155,6,FALSE)</f>
        <v>Сватиков Роман</v>
      </c>
      <c r="E32" s="28">
        <f>VLOOKUP('Р-м'!$A32,Заявки!$A$2:$O$155,7,FALSE)</f>
        <v>1978</v>
      </c>
      <c r="F32" s="3" t="str">
        <f>VLOOKUP('Р-м'!$A32,Заявки!$A$2:$O$155,3,FALSE)</f>
        <v>Воскресенск</v>
      </c>
      <c r="G32" s="36">
        <v>0.0008438657407407408</v>
      </c>
      <c r="H32" s="29">
        <v>23</v>
      </c>
    </row>
    <row r="33" spans="1:8" ht="15">
      <c r="A33" s="1">
        <v>208</v>
      </c>
      <c r="B33" s="1">
        <v>4</v>
      </c>
      <c r="C33" s="1">
        <v>2</v>
      </c>
      <c r="D33" s="3" t="str">
        <f>VLOOKUP('Р-м'!$A33,Заявки!$A$2:$O$155,6,FALSE)</f>
        <v>Шпаков Иван</v>
      </c>
      <c r="E33" s="28">
        <f>VLOOKUP('Р-м'!$A33,Заявки!$A$2:$O$155,7,FALSE)</f>
        <v>2000</v>
      </c>
      <c r="F33" s="3" t="str">
        <f>VLOOKUP('Р-м'!$A33,Заявки!$A$2:$O$155,3,FALSE)</f>
        <v>Химки</v>
      </c>
      <c r="G33" s="36">
        <v>0.0008446759259259259</v>
      </c>
      <c r="H33" s="29">
        <v>24</v>
      </c>
    </row>
    <row r="34" spans="1:8" ht="15">
      <c r="A34" s="1">
        <v>16</v>
      </c>
      <c r="B34" s="1">
        <v>2</v>
      </c>
      <c r="C34" s="1">
        <v>1</v>
      </c>
      <c r="D34" s="3" t="str">
        <f>VLOOKUP('Р-м'!$A34,Заявки!$A$2:$O$155,6,FALSE)</f>
        <v>Каравайкин Евгений</v>
      </c>
      <c r="E34" s="28">
        <f>VLOOKUP('Р-м'!$A34,Заявки!$A$2:$O$155,7,FALSE)</f>
        <v>1973</v>
      </c>
      <c r="F34" s="3" t="str">
        <f>VLOOKUP('Р-м'!$A34,Заявки!$A$2:$O$155,3,FALSE)</f>
        <v>Мытищи</v>
      </c>
      <c r="G34" s="36">
        <v>0.0008571759259259258</v>
      </c>
      <c r="H34" s="29">
        <v>25</v>
      </c>
    </row>
    <row r="35" spans="1:8" ht="15">
      <c r="A35" s="1">
        <v>160</v>
      </c>
      <c r="B35" s="1">
        <v>5</v>
      </c>
      <c r="C35" s="1">
        <v>6</v>
      </c>
      <c r="D35" s="3" t="str">
        <f>VLOOKUP('Р-м'!$A35,Заявки!$A$2:$O$155,6,FALSE)</f>
        <v>Ковалев Александр</v>
      </c>
      <c r="E35" s="28">
        <f>VLOOKUP('Р-м'!$A35,Заявки!$A$2:$O$155,7,FALSE)</f>
        <v>1988</v>
      </c>
      <c r="F35" s="3" t="str">
        <f>VLOOKUP('Р-м'!$A35,Заявки!$A$2:$O$155,3,FALSE)</f>
        <v>Одинцово</v>
      </c>
      <c r="G35" s="36">
        <v>0.0008607638888888889</v>
      </c>
      <c r="H35" s="29">
        <v>26</v>
      </c>
    </row>
    <row r="36" spans="1:8" ht="15">
      <c r="A36" s="1">
        <v>132</v>
      </c>
      <c r="B36" s="1">
        <v>2</v>
      </c>
      <c r="C36" s="1">
        <v>4</v>
      </c>
      <c r="D36" s="3" t="str">
        <f>VLOOKUP('Р-м'!$A36,Заявки!$A$2:$O$155,6,FALSE)</f>
        <v>Лебедев Сергей</v>
      </c>
      <c r="E36" s="28">
        <f>VLOOKUP('Р-м'!$A36,Заявки!$A$2:$O$155,7,FALSE)</f>
        <v>1975</v>
      </c>
      <c r="F36" s="3" t="str">
        <f>VLOOKUP('Р-м'!$A36,Заявки!$A$2:$O$155,3,FALSE)</f>
        <v>КФК-1</v>
      </c>
      <c r="G36" s="36">
        <v>0.0008809027777777778</v>
      </c>
      <c r="H36" s="29">
        <v>27</v>
      </c>
    </row>
    <row r="37" spans="1:8" ht="15">
      <c r="A37" s="1">
        <v>13</v>
      </c>
      <c r="B37" s="1">
        <v>1</v>
      </c>
      <c r="C37" s="1">
        <v>2</v>
      </c>
      <c r="D37" s="3" t="str">
        <f>VLOOKUP('Р-м'!$A37,Заявки!$A$2:$O$155,6,FALSE)</f>
        <v>Шпагин Игорь</v>
      </c>
      <c r="E37" s="28">
        <f>VLOOKUP('Р-м'!$A37,Заявки!$A$2:$O$155,7,FALSE)</f>
        <v>1967</v>
      </c>
      <c r="F37" s="3" t="str">
        <f>VLOOKUP('Р-м'!$A37,Заявки!$A$2:$O$155,3,FALSE)</f>
        <v>Шатура</v>
      </c>
      <c r="G37" s="36">
        <v>0.0008909722222222221</v>
      </c>
      <c r="H37" s="29">
        <v>28</v>
      </c>
    </row>
    <row r="38" spans="1:8" ht="15">
      <c r="A38" s="1">
        <v>109</v>
      </c>
      <c r="B38" s="1">
        <v>1</v>
      </c>
      <c r="C38" s="1">
        <v>3</v>
      </c>
      <c r="D38" s="3" t="str">
        <f>VLOOKUP('Р-м'!$A38,Заявки!$A$2:$O$155,6,FALSE)</f>
        <v>Кукушкин Андрей</v>
      </c>
      <c r="E38" s="28">
        <f>VLOOKUP('Р-м'!$A38,Заявки!$A$2:$O$155,7,FALSE)</f>
        <v>1968</v>
      </c>
      <c r="F38" s="3" t="str">
        <f>VLOOKUP('Р-м'!$A38,Заявки!$A$2:$O$155,3,FALSE)</f>
        <v>Ступино</v>
      </c>
      <c r="G38" s="36">
        <v>0.0008918981481481482</v>
      </c>
      <c r="H38" s="29">
        <v>29</v>
      </c>
    </row>
    <row r="39" spans="1:8" ht="15">
      <c r="A39" s="1">
        <v>209</v>
      </c>
      <c r="B39" s="1">
        <v>4</v>
      </c>
      <c r="C39" s="1">
        <v>7</v>
      </c>
      <c r="D39" s="3" t="str">
        <f>VLOOKUP('Р-м'!$A39,Заявки!$A$2:$O$155,6,FALSE)</f>
        <v>Антонов Борис</v>
      </c>
      <c r="E39" s="28">
        <f>VLOOKUP('Р-м'!$A39,Заявки!$A$2:$O$155,7,FALSE)</f>
        <v>2002</v>
      </c>
      <c r="F39" s="3" t="str">
        <f>VLOOKUP('Р-м'!$A39,Заявки!$A$2:$O$155,3,FALSE)</f>
        <v>Химки</v>
      </c>
      <c r="G39" s="36">
        <v>0.0009016203703703703</v>
      </c>
      <c r="H39" s="29">
        <v>30</v>
      </c>
    </row>
    <row r="40" spans="1:8" ht="15">
      <c r="A40" s="1">
        <v>214</v>
      </c>
      <c r="B40" s="1">
        <v>9</v>
      </c>
      <c r="C40" s="1">
        <v>4</v>
      </c>
      <c r="D40" s="3" t="str">
        <f>VLOOKUP('Р-м'!$A40,Заявки!$A$2:$O$155,6,FALSE)</f>
        <v>Тюкин Юрий</v>
      </c>
      <c r="E40" s="28">
        <f>VLOOKUP('Р-м'!$A40,Заявки!$A$2:$O$155,7,FALSE)</f>
        <v>1976</v>
      </c>
      <c r="F40" s="3" t="str">
        <f>VLOOKUP('Р-м'!$A40,Заявки!$A$2:$O$155,3,FALSE)</f>
        <v>СП ДПС Юг</v>
      </c>
      <c r="G40" s="36">
        <v>0.0009046296296296297</v>
      </c>
      <c r="H40" s="29">
        <v>31</v>
      </c>
    </row>
    <row r="41" spans="1:8" ht="15">
      <c r="A41" s="1">
        <v>106</v>
      </c>
      <c r="B41" s="1">
        <v>2</v>
      </c>
      <c r="C41" s="1">
        <v>8</v>
      </c>
      <c r="D41" s="3" t="str">
        <f>VLOOKUP('Р-м'!$A41,Заявки!$A$2:$O$155,6,FALSE)</f>
        <v>Капчёнов Александр</v>
      </c>
      <c r="E41" s="28">
        <f>VLOOKUP('Р-м'!$A41,Заявки!$A$2:$O$155,7,FALSE)</f>
        <v>1976</v>
      </c>
      <c r="F41" s="3" t="str">
        <f>VLOOKUP('Р-м'!$A41,Заявки!$A$2:$O$155,3,FALSE)</f>
        <v>КФК-4 УФСКН</v>
      </c>
      <c r="G41" s="36">
        <v>0.0009064814814814816</v>
      </c>
      <c r="H41" s="29">
        <v>32</v>
      </c>
    </row>
    <row r="42" spans="1:8" ht="15">
      <c r="A42" s="1">
        <v>129</v>
      </c>
      <c r="B42" s="1">
        <v>1</v>
      </c>
      <c r="C42" s="1">
        <v>7</v>
      </c>
      <c r="D42" s="3" t="str">
        <f>VLOOKUP('Р-м'!$A42,Заявки!$A$2:$O$155,6,FALSE)</f>
        <v>Любавин Андрей</v>
      </c>
      <c r="E42" s="28">
        <f>VLOOKUP('Р-м'!$A42,Заявки!$A$2:$O$155,7,FALSE)</f>
        <v>1971</v>
      </c>
      <c r="F42" s="3" t="str">
        <f>VLOOKUP('Р-м'!$A42,Заявки!$A$2:$O$155,3,FALSE)</f>
        <v>Протвино</v>
      </c>
      <c r="G42" s="36">
        <v>0.0009078703703703704</v>
      </c>
      <c r="H42" s="29">
        <v>33</v>
      </c>
    </row>
    <row r="43" spans="1:8" ht="15">
      <c r="A43" s="1">
        <v>335</v>
      </c>
      <c r="B43" s="1">
        <v>12</v>
      </c>
      <c r="C43" s="1">
        <v>8</v>
      </c>
      <c r="D43" s="3" t="str">
        <f>VLOOKUP('Р-м'!$A43,Заявки!$A$2:$O$155,6,FALSE)</f>
        <v>Малофеев Федор</v>
      </c>
      <c r="E43" s="28">
        <f>VLOOKUP('Р-м'!$A43,Заявки!$A$2:$O$155,7,FALSE)</f>
        <v>1995</v>
      </c>
      <c r="F43" s="3" t="str">
        <f>VLOOKUP('Р-м'!$A43,Заявки!$A$2:$O$155,3,FALSE)</f>
        <v>Протвино</v>
      </c>
      <c r="G43" s="36">
        <v>0.0009158564814814815</v>
      </c>
      <c r="H43" s="29">
        <v>34</v>
      </c>
    </row>
    <row r="44" spans="1:8" ht="15">
      <c r="A44" s="15">
        <v>192</v>
      </c>
      <c r="B44" s="1">
        <v>7</v>
      </c>
      <c r="C44" s="1">
        <v>8</v>
      </c>
      <c r="D44" s="16" t="str">
        <f>VLOOKUP('Р-м'!$A44,Заявки!$A$2:$O$155,6,FALSE)</f>
        <v>Санкин Андрей</v>
      </c>
      <c r="E44" s="32">
        <f>VLOOKUP('Р-м'!$A44,Заявки!$A$2:$O$155,7,FALSE)</f>
        <v>1964</v>
      </c>
      <c r="F44" s="16" t="str">
        <f>VLOOKUP('Р-м'!$A44,Заявки!$A$2:$O$155,3,FALSE)</f>
        <v>КФК-5 (ОСН)</v>
      </c>
      <c r="G44" s="37">
        <v>0.0009184027777777779</v>
      </c>
      <c r="H44" s="29">
        <v>35</v>
      </c>
    </row>
    <row r="45" spans="1:8" ht="15">
      <c r="A45" s="1">
        <v>325</v>
      </c>
      <c r="B45" s="1">
        <v>12</v>
      </c>
      <c r="C45" s="1">
        <v>2</v>
      </c>
      <c r="D45" s="3" t="str">
        <f>VLOOKUP('Р-м'!$A45,Заявки!$A$2:$O$155,6,FALSE)</f>
        <v>Вялов Максим</v>
      </c>
      <c r="E45" s="28">
        <f>VLOOKUP('Р-м'!$A45,Заявки!$A$2:$O$155,7,FALSE)</f>
        <v>1989</v>
      </c>
      <c r="F45" s="3" t="str">
        <f>VLOOKUP('Р-м'!$A45,Заявки!$A$2:$O$155,3,FALSE)</f>
        <v>Подольск</v>
      </c>
      <c r="G45" s="36">
        <v>0.0009222222222222223</v>
      </c>
      <c r="H45" s="29">
        <v>36</v>
      </c>
    </row>
    <row r="46" spans="1:8" ht="15">
      <c r="A46" s="1">
        <v>166</v>
      </c>
      <c r="B46" s="1">
        <v>3</v>
      </c>
      <c r="C46" s="1">
        <v>5</v>
      </c>
      <c r="D46" s="3" t="str">
        <f>VLOOKUP('Р-м'!$A46,Заявки!$A$2:$O$155,6,FALSE)</f>
        <v>Мишин Денис</v>
      </c>
      <c r="E46" s="28">
        <f>VLOOKUP('Р-м'!$A46,Заявки!$A$2:$O$155,7,FALSE)</f>
        <v>1981</v>
      </c>
      <c r="F46" s="3" t="str">
        <f>VLOOKUP('Р-м'!$A46,Заявки!$A$2:$O$155,3,FALSE)</f>
        <v>Егорьевск</v>
      </c>
      <c r="G46" s="36">
        <v>0.0009342592592592592</v>
      </c>
      <c r="H46" s="29">
        <v>37</v>
      </c>
    </row>
    <row r="47" spans="1:8" ht="15">
      <c r="A47" s="1">
        <v>211</v>
      </c>
      <c r="B47" s="1">
        <v>9</v>
      </c>
      <c r="C47" s="1">
        <v>2</v>
      </c>
      <c r="D47" s="3" t="str">
        <f>VLOOKUP('Р-м'!$A47,Заявки!$A$2:$O$155,6,FALSE)</f>
        <v>Николаев Евгений</v>
      </c>
      <c r="E47" s="28">
        <f>VLOOKUP('Р-м'!$A47,Заявки!$A$2:$O$155,7,FALSE)</f>
        <v>1967</v>
      </c>
      <c r="F47" s="3" t="str">
        <f>VLOOKUP('Р-м'!$A47,Заявки!$A$2:$O$155,3,FALSE)</f>
        <v>КФК-2</v>
      </c>
      <c r="G47" s="36">
        <v>0.0009424768518518519</v>
      </c>
      <c r="H47" s="29">
        <v>38</v>
      </c>
    </row>
    <row r="48" spans="1:8" ht="15">
      <c r="A48" s="1">
        <v>212</v>
      </c>
      <c r="B48" s="1">
        <v>9</v>
      </c>
      <c r="C48" s="1">
        <v>3</v>
      </c>
      <c r="D48" s="3" t="str">
        <f>VLOOKUP('Р-м'!$A48,Заявки!$A$2:$O$155,6,FALSE)</f>
        <v>Трунов Павел</v>
      </c>
      <c r="E48" s="28">
        <f>VLOOKUP('Р-м'!$A48,Заявки!$A$2:$O$155,7,FALSE)</f>
        <v>1984</v>
      </c>
      <c r="F48" s="3" t="str">
        <f>VLOOKUP('Р-м'!$A48,Заявки!$A$2:$O$155,3,FALSE)</f>
        <v>КФК-2</v>
      </c>
      <c r="G48" s="36">
        <v>0.0009429398148148147</v>
      </c>
      <c r="H48" s="29">
        <v>39</v>
      </c>
    </row>
    <row r="49" spans="1:8" ht="15">
      <c r="A49" s="1">
        <v>151</v>
      </c>
      <c r="B49" s="1">
        <v>8</v>
      </c>
      <c r="C49" s="1">
        <v>3</v>
      </c>
      <c r="D49" s="3" t="str">
        <f>VLOOKUP('Р-м'!$A49,Заявки!$A$2:$O$155,6,FALSE)</f>
        <v>Ковалев Алексей</v>
      </c>
      <c r="E49" s="28">
        <f>VLOOKUP('Р-м'!$A49,Заявки!$A$2:$O$155,7,FALSE)</f>
        <v>1976</v>
      </c>
      <c r="F49" s="3" t="str">
        <f>VLOOKUP('Р-м'!$A49,Заявки!$A$2:$O$155,3,FALSE)</f>
        <v>Орехово-Зуево</v>
      </c>
      <c r="G49" s="36">
        <v>0.0009530092592592593</v>
      </c>
      <c r="H49" s="29">
        <v>40</v>
      </c>
    </row>
    <row r="50" spans="1:8" ht="15">
      <c r="A50" s="1">
        <v>310</v>
      </c>
      <c r="B50" s="15">
        <v>10</v>
      </c>
      <c r="C50" s="1">
        <v>8</v>
      </c>
      <c r="D50" s="3" t="str">
        <f>VLOOKUP('Р-м'!$A50,Заявки!$A$2:$O$155,6,FALSE)</f>
        <v>Криволапов Александр</v>
      </c>
      <c r="E50" s="28">
        <f>VLOOKUP('Р-м'!$A50,Заявки!$A$2:$O$155,7,FALSE)</f>
        <v>1989</v>
      </c>
      <c r="F50" s="3" t="str">
        <f>VLOOKUP('Р-м'!$A50,Заявки!$A$2:$O$155,3,FALSE)</f>
        <v>Солнечногорск</v>
      </c>
      <c r="G50" s="36">
        <v>0.0009618055555555556</v>
      </c>
      <c r="H50" s="29">
        <v>41</v>
      </c>
    </row>
    <row r="51" spans="1:8" ht="15">
      <c r="A51" s="1">
        <v>145</v>
      </c>
      <c r="B51" s="1">
        <v>4</v>
      </c>
      <c r="C51" s="1">
        <v>6</v>
      </c>
      <c r="D51" s="3" t="str">
        <f>VLOOKUP('Р-м'!$A51,Заявки!$A$2:$O$155,6,FALSE)</f>
        <v>Ишаев Павел</v>
      </c>
      <c r="E51" s="28">
        <f>VLOOKUP('Р-м'!$A51,Заявки!$A$2:$O$155,7,FALSE)</f>
        <v>2001</v>
      </c>
      <c r="F51" s="3" t="str">
        <f>VLOOKUP('Р-м'!$A51,Заявки!$A$2:$O$155,3,FALSE)</f>
        <v>Динамо МО</v>
      </c>
      <c r="G51" s="36">
        <v>0.0009712962962962964</v>
      </c>
      <c r="H51" s="29">
        <v>42</v>
      </c>
    </row>
    <row r="52" spans="1:8" ht="15">
      <c r="A52" s="1">
        <v>308</v>
      </c>
      <c r="B52" s="15">
        <v>10</v>
      </c>
      <c r="C52" s="1">
        <v>7</v>
      </c>
      <c r="D52" s="3" t="str">
        <f>VLOOKUP('Р-м'!$A52,Заявки!$A$2:$O$155,6,FALSE)</f>
        <v>Нижник Кирилл</v>
      </c>
      <c r="E52" s="28">
        <f>VLOOKUP('Р-м'!$A52,Заявки!$A$2:$O$155,7,FALSE)</f>
        <v>1976</v>
      </c>
      <c r="F52" s="3" t="str">
        <f>VLOOKUP('Р-м'!$A52,Заявки!$A$2:$O$155,3,FALSE)</f>
        <v>Раменское</v>
      </c>
      <c r="G52" s="36">
        <v>0.0009775462962962962</v>
      </c>
      <c r="H52" s="29">
        <v>43</v>
      </c>
    </row>
    <row r="53" spans="1:8" ht="15">
      <c r="A53" s="1">
        <v>303</v>
      </c>
      <c r="B53" s="15">
        <v>10</v>
      </c>
      <c r="C53" s="1">
        <v>3</v>
      </c>
      <c r="D53" s="3" t="str">
        <f>VLOOKUP('Р-м'!$A53,Заявки!$A$2:$O$155,6,FALSE)</f>
        <v>Кобзарь Андрей</v>
      </c>
      <c r="E53" s="28">
        <f>VLOOKUP('Р-м'!$A53,Заявки!$A$2:$O$155,7,FALSE)</f>
        <v>1983</v>
      </c>
      <c r="F53" s="3" t="str">
        <f>VLOOKUP('Р-м'!$A53,Заявки!$A$2:$O$155,3,FALSE)</f>
        <v>Воскресенск</v>
      </c>
      <c r="G53" s="36">
        <v>0.0009788194444444445</v>
      </c>
      <c r="H53" s="29">
        <v>44</v>
      </c>
    </row>
    <row r="54" spans="1:8" ht="15">
      <c r="A54" s="1">
        <v>324</v>
      </c>
      <c r="B54" s="1">
        <v>12</v>
      </c>
      <c r="C54" s="1">
        <v>1</v>
      </c>
      <c r="D54" s="3" t="str">
        <f>VLOOKUP('Р-м'!$A54,Заявки!$A$2:$O$155,6,FALSE)</f>
        <v>Аникин Александр</v>
      </c>
      <c r="E54" s="28">
        <f>VLOOKUP('Р-м'!$A54,Заявки!$A$2:$O$155,7,FALSE)</f>
        <v>1985</v>
      </c>
      <c r="F54" s="3" t="str">
        <f>VLOOKUP('Р-м'!$A54,Заявки!$A$2:$O$155,3,FALSE)</f>
        <v>СП ДПС Север</v>
      </c>
      <c r="G54" s="36">
        <v>0.0009878472222222222</v>
      </c>
      <c r="H54" s="29">
        <v>45</v>
      </c>
    </row>
    <row r="55" spans="1:8" ht="15">
      <c r="A55" s="1">
        <v>147</v>
      </c>
      <c r="B55" s="1">
        <v>8</v>
      </c>
      <c r="C55" s="1">
        <v>4</v>
      </c>
      <c r="D55" s="3" t="str">
        <f>VLOOKUP('Р-м'!$A55,Заявки!$A$2:$O$155,6,FALSE)</f>
        <v>Мареев Евгений</v>
      </c>
      <c r="E55" s="28">
        <f>VLOOKUP('Р-м'!$A55,Заявки!$A$2:$O$155,7,FALSE)</f>
        <v>1989</v>
      </c>
      <c r="F55" s="3" t="str">
        <f>VLOOKUP('Р-м'!$A55,Заявки!$A$2:$O$155,3,FALSE)</f>
        <v>Волоколамск</v>
      </c>
      <c r="G55" s="36">
        <v>0.0010034722222222222</v>
      </c>
      <c r="H55" s="29">
        <v>46</v>
      </c>
    </row>
    <row r="56" spans="1:8" ht="15">
      <c r="A56" s="1">
        <v>305</v>
      </c>
      <c r="B56" s="15">
        <v>10</v>
      </c>
      <c r="C56" s="1">
        <v>5</v>
      </c>
      <c r="D56" s="3" t="str">
        <f>VLOOKUP('Р-м'!$A56,Заявки!$A$2:$O$155,6,FALSE)</f>
        <v>Кокорев Андрей</v>
      </c>
      <c r="E56" s="28">
        <f>VLOOKUP('Р-м'!$A56,Заявки!$A$2:$O$155,7,FALSE)</f>
        <v>1985</v>
      </c>
      <c r="F56" s="3" t="str">
        <f>VLOOKUP('Р-м'!$A56,Заявки!$A$2:$O$155,3,FALSE)</f>
        <v>Зарайск</v>
      </c>
      <c r="G56" s="36">
        <v>0.0010187500000000001</v>
      </c>
      <c r="H56" s="29">
        <v>47</v>
      </c>
    </row>
    <row r="57" spans="1:8" ht="15">
      <c r="A57" s="1">
        <v>187</v>
      </c>
      <c r="B57" s="1">
        <v>1</v>
      </c>
      <c r="C57" s="1">
        <v>1</v>
      </c>
      <c r="D57" s="3" t="str">
        <f>VLOOKUP('Р-м'!$A57,Заявки!$A$2:$O$155,6,FALSE)</f>
        <v>Федорин Владимир</v>
      </c>
      <c r="E57" s="28">
        <f>VLOOKUP('Р-м'!$A57,Заявки!$A$2:$O$155,7,FALSE)</f>
        <v>1966</v>
      </c>
      <c r="F57" s="3" t="str">
        <f>VLOOKUP('Р-м'!$A57,Заявки!$A$2:$O$155,3,FALSE)</f>
        <v>П.-Посад</v>
      </c>
      <c r="G57" s="36">
        <v>0.0010192129629629629</v>
      </c>
      <c r="H57" s="29">
        <v>48</v>
      </c>
    </row>
    <row r="58" spans="1:8" ht="15">
      <c r="A58" s="15">
        <v>103</v>
      </c>
      <c r="B58" s="1">
        <v>8</v>
      </c>
      <c r="C58" s="1">
        <v>8</v>
      </c>
      <c r="D58" s="16" t="str">
        <f>VLOOKUP('Р-м'!$A58,Заявки!$A$2:$O$155,6,FALSE)</f>
        <v>Папшев Алексей</v>
      </c>
      <c r="E58" s="32">
        <f>VLOOKUP('Р-м'!$A58,Заявки!$A$2:$O$155,7,FALSE)</f>
        <v>1988</v>
      </c>
      <c r="F58" s="16" t="str">
        <f>VLOOKUP('Р-м'!$A58,Заявки!$A$2:$O$155,3,FALSE)</f>
        <v>Руза</v>
      </c>
      <c r="G58" s="37">
        <v>0.0010253472222222222</v>
      </c>
      <c r="H58" s="29">
        <v>49</v>
      </c>
    </row>
    <row r="59" spans="1:8" ht="15">
      <c r="A59" s="1">
        <v>31</v>
      </c>
      <c r="B59" s="1">
        <v>7</v>
      </c>
      <c r="C59" s="1">
        <v>4</v>
      </c>
      <c r="D59" s="3" t="str">
        <f>VLOOKUP('Р-м'!$A59,Заявки!$A$2:$O$155,6,FALSE)</f>
        <v>Шашкин Александр</v>
      </c>
      <c r="E59" s="28">
        <f>VLOOKUP('Р-м'!$A59,Заявки!$A$2:$O$155,7,FALSE)</f>
        <v>1988</v>
      </c>
      <c r="F59" s="3" t="str">
        <f>VLOOKUP('Р-м'!$A59,Заявки!$A$2:$O$155,3,FALSE)</f>
        <v>Наро-Фоминск</v>
      </c>
      <c r="G59" s="36">
        <v>0.0010254629629629628</v>
      </c>
      <c r="H59" s="29">
        <v>50</v>
      </c>
    </row>
    <row r="60" spans="1:8" ht="15">
      <c r="A60" s="1">
        <v>344</v>
      </c>
      <c r="B60" s="1">
        <v>13</v>
      </c>
      <c r="C60" s="1">
        <v>6</v>
      </c>
      <c r="D60" s="3" t="str">
        <f>VLOOKUP('Р-м'!$A60,Заявки!$A$2:$O$155,6,FALSE)</f>
        <v>Кильдичев Денис</v>
      </c>
      <c r="E60" s="28">
        <f>VLOOKUP('Р-м'!$A60,Заявки!$A$2:$O$155,7,FALSE)</f>
        <v>1980</v>
      </c>
      <c r="F60" s="3" t="str">
        <f>VLOOKUP('Р-м'!$A60,Заявки!$A$2:$O$155,3,FALSE)</f>
        <v>Балашиха</v>
      </c>
      <c r="G60" s="36">
        <v>0.0010291666666666667</v>
      </c>
      <c r="H60" s="29">
        <v>51</v>
      </c>
    </row>
    <row r="61" spans="1:8" ht="15">
      <c r="A61" s="1">
        <v>107</v>
      </c>
      <c r="B61" s="1">
        <v>3</v>
      </c>
      <c r="C61" s="1">
        <v>3</v>
      </c>
      <c r="D61" s="3" t="str">
        <f>VLOOKUP('Р-м'!$A61,Заявки!$A$2:$O$155,6,FALSE)</f>
        <v>Демченко Роман</v>
      </c>
      <c r="E61" s="28">
        <f>VLOOKUP('Р-м'!$A61,Заявки!$A$2:$O$155,7,FALSE)</f>
        <v>1980</v>
      </c>
      <c r="F61" s="3" t="str">
        <f>VLOOKUP('Р-м'!$A61,Заявки!$A$2:$O$155,3,FALSE)</f>
        <v>КФК-4 УФСКН</v>
      </c>
      <c r="G61" s="36">
        <v>0.0010552083333333333</v>
      </c>
      <c r="H61" s="29">
        <v>52</v>
      </c>
    </row>
    <row r="62" spans="1:8" ht="15">
      <c r="A62" s="1">
        <v>15</v>
      </c>
      <c r="B62" s="1">
        <v>3</v>
      </c>
      <c r="C62" s="1">
        <v>6</v>
      </c>
      <c r="D62" s="3" t="str">
        <f>VLOOKUP('Р-м'!$A62,Заявки!$A$2:$O$155,6,FALSE)</f>
        <v>Сидорин Роман</v>
      </c>
      <c r="E62" s="28">
        <f>VLOOKUP('Р-м'!$A62,Заявки!$A$2:$O$155,7,FALSE)</f>
        <v>1985</v>
      </c>
      <c r="F62" s="3" t="str">
        <f>VLOOKUP('Р-м'!$A62,Заявки!$A$2:$O$155,3,FALSE)</f>
        <v>Мытищи</v>
      </c>
      <c r="G62" s="36">
        <v>0.001058564814814815</v>
      </c>
      <c r="H62" s="29">
        <v>53</v>
      </c>
    </row>
    <row r="63" spans="1:8" ht="15">
      <c r="A63" s="1">
        <v>304</v>
      </c>
      <c r="B63" s="15">
        <v>10</v>
      </c>
      <c r="C63" s="1">
        <v>4</v>
      </c>
      <c r="D63" s="3" t="str">
        <f>VLOOKUP('Р-м'!$A63,Заявки!$A$2:$O$155,6,FALSE)</f>
        <v>Никитин Сергей</v>
      </c>
      <c r="E63" s="28">
        <f>VLOOKUP('Р-м'!$A63,Заявки!$A$2:$O$155,7,FALSE)</f>
        <v>1965</v>
      </c>
      <c r="F63" s="3" t="str">
        <f>VLOOKUP('Р-м'!$A63,Заявки!$A$2:$O$155,3,FALSE)</f>
        <v>Зарайск</v>
      </c>
      <c r="G63" s="36">
        <v>0.0010829861111111112</v>
      </c>
      <c r="H63" s="29">
        <v>54</v>
      </c>
    </row>
    <row r="64" spans="1:8" ht="15">
      <c r="A64" s="1">
        <v>333</v>
      </c>
      <c r="B64" s="1">
        <v>12</v>
      </c>
      <c r="C64" s="1">
        <v>7</v>
      </c>
      <c r="D64" s="3" t="str">
        <f>VLOOKUP('Р-м'!$A64,Заявки!$A$2:$O$155,6,FALSE)</f>
        <v>Карпов Иван</v>
      </c>
      <c r="E64" s="28">
        <f>VLOOKUP('Р-м'!$A64,Заявки!$A$2:$O$155,7,FALSE)</f>
        <v>1987</v>
      </c>
      <c r="F64" s="3" t="str">
        <f>VLOOKUP('Р-м'!$A64,Заявки!$A$2:$O$155,3,FALSE)</f>
        <v>Люберцы</v>
      </c>
      <c r="G64" s="36">
        <v>0.0010913194444444445</v>
      </c>
      <c r="H64" s="29">
        <v>55</v>
      </c>
    </row>
    <row r="65" spans="1:8" ht="15">
      <c r="A65" s="1">
        <v>162</v>
      </c>
      <c r="B65" s="1">
        <v>6</v>
      </c>
      <c r="C65" s="1">
        <v>1</v>
      </c>
      <c r="D65" s="3" t="str">
        <f>VLOOKUP('Р-м'!$A65,Заявки!$A$2:$O$155,6,FALSE)</f>
        <v>Московцев Андрей</v>
      </c>
      <c r="E65" s="28">
        <f>VLOOKUP('Р-м'!$A65,Заявки!$A$2:$O$155,7,FALSE)</f>
        <v>1987</v>
      </c>
      <c r="F65" s="3" t="str">
        <f>VLOOKUP('Р-м'!$A65,Заявки!$A$2:$O$155,3,FALSE)</f>
        <v>Коломна</v>
      </c>
      <c r="G65" s="36">
        <v>0.0010979166666666665</v>
      </c>
      <c r="H65" s="29">
        <v>56</v>
      </c>
    </row>
    <row r="66" spans="1:8" ht="15">
      <c r="A66" s="1">
        <v>328</v>
      </c>
      <c r="B66" s="1">
        <v>12</v>
      </c>
      <c r="C66" s="1">
        <v>4</v>
      </c>
      <c r="D66" s="3" t="str">
        <f>VLOOKUP('Р-м'!$A66,Заявки!$A$2:$O$155,6,FALSE)</f>
        <v>Курчатов Николай</v>
      </c>
      <c r="E66" s="28">
        <f>VLOOKUP('Р-м'!$A66,Заявки!$A$2:$O$155,7,FALSE)</f>
        <v>1987</v>
      </c>
      <c r="F66" s="3" t="str">
        <f>VLOOKUP('Р-м'!$A66,Заявки!$A$2:$O$155,3,FALSE)</f>
        <v>Луховицы</v>
      </c>
      <c r="G66" s="36">
        <v>0.0011199074074074074</v>
      </c>
      <c r="H66" s="29">
        <v>57</v>
      </c>
    </row>
    <row r="67" spans="1:8" ht="15">
      <c r="A67" s="1">
        <v>314</v>
      </c>
      <c r="B67" s="1">
        <v>11</v>
      </c>
      <c r="C67" s="1">
        <v>3</v>
      </c>
      <c r="D67" s="3" t="str">
        <f>VLOOKUP('Р-м'!$A67,Заявки!$A$2:$O$155,6,FALSE)</f>
        <v>Шевлягин Алексей</v>
      </c>
      <c r="E67" s="28">
        <f>VLOOKUP('Р-м'!$A67,Заявки!$A$2:$O$155,7,FALSE)</f>
        <v>1984</v>
      </c>
      <c r="F67" s="3" t="str">
        <f>VLOOKUP('Р-м'!$A67,Заявки!$A$2:$O$155,3,FALSE)</f>
        <v>Можайск</v>
      </c>
      <c r="G67" s="36">
        <v>0.0011287037037037036</v>
      </c>
      <c r="H67" s="29">
        <v>58</v>
      </c>
    </row>
    <row r="68" spans="1:8" ht="15">
      <c r="A68" s="1">
        <v>34</v>
      </c>
      <c r="B68" s="1">
        <v>3</v>
      </c>
      <c r="C68" s="1">
        <v>2</v>
      </c>
      <c r="D68" s="3" t="str">
        <f>VLOOKUP('Р-м'!$A68,Заявки!$A$2:$O$155,6,FALSE)</f>
        <v>Афанасьев Сергей</v>
      </c>
      <c r="E68" s="28">
        <f>VLOOKUP('Р-м'!$A68,Заявки!$A$2:$O$155,7,FALSE)</f>
        <v>1978</v>
      </c>
      <c r="F68" s="3" t="str">
        <f>VLOOKUP('Р-м'!$A68,Заявки!$A$2:$O$155,3,FALSE)</f>
        <v>Электросталь</v>
      </c>
      <c r="G68" s="36">
        <v>0.0011341435185185185</v>
      </c>
      <c r="H68" s="29">
        <v>59</v>
      </c>
    </row>
    <row r="69" spans="1:8" ht="15">
      <c r="A69" s="1">
        <v>155</v>
      </c>
      <c r="B69" s="1">
        <v>7</v>
      </c>
      <c r="C69" s="1">
        <v>1</v>
      </c>
      <c r="D69" s="3" t="str">
        <f>VLOOKUP('Р-м'!$A69,Заявки!$A$2:$O$155,6,FALSE)</f>
        <v>Павлов Дмитрий</v>
      </c>
      <c r="E69" s="28">
        <f>VLOOKUP('Р-м'!$A69,Заявки!$A$2:$O$155,7,FALSE)</f>
        <v>1989</v>
      </c>
      <c r="F69" s="3" t="str">
        <f>VLOOKUP('Р-м'!$A69,Заявки!$A$2:$O$155,3,FALSE)</f>
        <v>Клин</v>
      </c>
      <c r="G69" s="36">
        <v>0.001166087962962963</v>
      </c>
      <c r="H69" s="29">
        <v>60</v>
      </c>
    </row>
    <row r="70" spans="1:8" ht="15">
      <c r="A70" s="1">
        <v>29</v>
      </c>
      <c r="B70" s="1">
        <v>7</v>
      </c>
      <c r="C70" s="1">
        <v>3</v>
      </c>
      <c r="D70" s="3" t="str">
        <f>VLOOKUP('Р-м'!$A70,Заявки!$A$2:$O$155,6,FALSE)</f>
        <v>Сучков Сергей</v>
      </c>
      <c r="E70" s="28">
        <f>VLOOKUP('Р-м'!$A70,Заявки!$A$2:$O$155,7,FALSE)</f>
        <v>1971</v>
      </c>
      <c r="F70" s="3" t="str">
        <f>VLOOKUP('Р-м'!$A70,Заявки!$A$2:$O$155,3,FALSE)</f>
        <v>КФК-1</v>
      </c>
      <c r="G70" s="36">
        <v>0.0011738425925925924</v>
      </c>
      <c r="H70" s="29">
        <v>61</v>
      </c>
    </row>
    <row r="71" spans="1:8" ht="15">
      <c r="A71" s="1">
        <v>32</v>
      </c>
      <c r="B71" s="1">
        <v>8</v>
      </c>
      <c r="C71" s="1">
        <v>7</v>
      </c>
      <c r="D71" s="3" t="str">
        <f>VLOOKUP('Р-м'!$A71,Заявки!$A$2:$O$155,6,FALSE)</f>
        <v>Коновалов Павел</v>
      </c>
      <c r="E71" s="28">
        <f>VLOOKUP('Р-м'!$A71,Заявки!$A$2:$O$155,7,FALSE)</f>
        <v>1987</v>
      </c>
      <c r="F71" s="3" t="str">
        <f>VLOOKUP('Р-м'!$A71,Заявки!$A$2:$O$155,3,FALSE)</f>
        <v>Наро-Фоминск</v>
      </c>
      <c r="G71" s="36">
        <v>0.0011789351851851852</v>
      </c>
      <c r="H71" s="29">
        <v>62</v>
      </c>
    </row>
    <row r="72" spans="1:8" ht="15">
      <c r="A72" s="1">
        <v>326</v>
      </c>
      <c r="B72" s="1">
        <v>12</v>
      </c>
      <c r="C72" s="1">
        <v>3</v>
      </c>
      <c r="D72" s="3" t="str">
        <f>VLOOKUP('Р-м'!$A72,Заявки!$A$2:$O$155,6,FALSE)</f>
        <v>Дмитренко Юрий</v>
      </c>
      <c r="E72" s="28">
        <f>VLOOKUP('Р-м'!$A72,Заявки!$A$2:$O$155,7,FALSE)</f>
        <v>1988</v>
      </c>
      <c r="F72" s="3" t="str">
        <f>VLOOKUP('Р-м'!$A72,Заявки!$A$2:$O$155,3,FALSE)</f>
        <v>Подольск</v>
      </c>
      <c r="G72" s="36">
        <v>0.0011800925925925926</v>
      </c>
      <c r="H72" s="29">
        <v>63</v>
      </c>
    </row>
    <row r="73" spans="1:8" ht="15">
      <c r="A73" s="1">
        <v>19</v>
      </c>
      <c r="B73" s="1">
        <v>5</v>
      </c>
      <c r="C73" s="1">
        <v>1</v>
      </c>
      <c r="D73" s="3" t="str">
        <f>VLOOKUP('Р-м'!$A73,Заявки!$A$2:$O$155,6,FALSE)</f>
        <v>Киевец Сергей</v>
      </c>
      <c r="E73" s="28">
        <f>VLOOKUP('Р-м'!$A73,Заявки!$A$2:$O$155,7,FALSE)</f>
        <v>1985</v>
      </c>
      <c r="F73" s="3" t="str">
        <f>VLOOKUP('Р-м'!$A73,Заявки!$A$2:$O$155,3,FALSE)</f>
        <v>Пушкино</v>
      </c>
      <c r="G73" s="36">
        <v>0.0011962962962962962</v>
      </c>
      <c r="H73" s="29">
        <v>64</v>
      </c>
    </row>
    <row r="74" spans="1:8" ht="15">
      <c r="A74" s="15">
        <v>25</v>
      </c>
      <c r="B74" s="1">
        <v>6</v>
      </c>
      <c r="C74" s="1">
        <v>8</v>
      </c>
      <c r="D74" s="16" t="str">
        <f>VLOOKUP('Р-м'!$A74,Заявки!$A$2:$O$155,6,FALSE)</f>
        <v>Котелевский Вячеслав</v>
      </c>
      <c r="E74" s="32">
        <f>VLOOKUP('Р-м'!$A74,Заявки!$A$2:$O$155,7,FALSE)</f>
        <v>1989</v>
      </c>
      <c r="F74" s="16" t="str">
        <f>VLOOKUP('Р-м'!$A74,Заявки!$A$2:$O$155,3,FALSE)</f>
        <v>Красногорск</v>
      </c>
      <c r="G74" s="37">
        <v>0.0012115740740740741</v>
      </c>
      <c r="H74" s="29">
        <v>65</v>
      </c>
    </row>
    <row r="75" spans="1:8" ht="15">
      <c r="A75" s="1">
        <v>199</v>
      </c>
      <c r="B75" s="1">
        <v>6</v>
      </c>
      <c r="C75" s="1">
        <v>3</v>
      </c>
      <c r="D75" s="3" t="str">
        <f>VLOOKUP('Р-м'!$A75,Заявки!$A$2:$O$155,6,FALSE)</f>
        <v>Гаранов Антон</v>
      </c>
      <c r="E75" s="28">
        <f>VLOOKUP('Р-м'!$A75,Заявки!$A$2:$O$155,7,FALSE)</f>
        <v>1987</v>
      </c>
      <c r="F75" s="3" t="str">
        <f>VLOOKUP('Р-м'!$A75,Заявки!$A$2:$O$155,3,FALSE)</f>
        <v>Истра</v>
      </c>
      <c r="G75" s="36">
        <v>0.0012156250000000001</v>
      </c>
      <c r="H75" s="29">
        <v>66</v>
      </c>
    </row>
    <row r="76" spans="1:8" ht="15">
      <c r="A76" s="1">
        <v>316</v>
      </c>
      <c r="B76" s="1">
        <v>11</v>
      </c>
      <c r="C76" s="1">
        <v>4</v>
      </c>
      <c r="D76" s="3" t="str">
        <f>VLOOKUP('Р-м'!$A76,Заявки!$A$2:$O$155,6,FALSE)</f>
        <v>Егоров Вячеслав</v>
      </c>
      <c r="E76" s="28">
        <f>VLOOKUP('Р-м'!$A76,Заявки!$A$2:$O$155,7,FALSE)</f>
        <v>1980</v>
      </c>
      <c r="F76" s="3" t="str">
        <f>VLOOKUP('Р-м'!$A76,Заявки!$A$2:$O$155,3,FALSE)</f>
        <v>Шаховская</v>
      </c>
      <c r="G76" s="36">
        <v>0.0012194444444444444</v>
      </c>
      <c r="H76" s="29">
        <v>67</v>
      </c>
    </row>
    <row r="77" spans="1:8" ht="15">
      <c r="A77" s="1">
        <v>154</v>
      </c>
      <c r="B77" s="1">
        <v>5</v>
      </c>
      <c r="C77" s="1">
        <v>3</v>
      </c>
      <c r="D77" s="3" t="str">
        <f>VLOOKUP('Р-м'!$A77,Заявки!$A$2:$O$155,6,FALSE)</f>
        <v>Глухов Юрий</v>
      </c>
      <c r="E77" s="28">
        <f>VLOOKUP('Р-м'!$A77,Заявки!$A$2:$O$155,7,FALSE)</f>
        <v>1985</v>
      </c>
      <c r="F77" s="3" t="str">
        <f>VLOOKUP('Р-м'!$A77,Заявки!$A$2:$O$155,3,FALSE)</f>
        <v>Клин</v>
      </c>
      <c r="G77" s="36">
        <v>0.0012232638888888888</v>
      </c>
      <c r="H77" s="29">
        <v>68</v>
      </c>
    </row>
    <row r="78" spans="1:8" ht="15">
      <c r="A78" s="15">
        <v>347</v>
      </c>
      <c r="B78" s="15">
        <v>13</v>
      </c>
      <c r="C78" s="15">
        <v>8</v>
      </c>
      <c r="D78" s="16" t="str">
        <f>VLOOKUP('Р-м'!$A78,Заявки!$A$2:$O$155,6,FALSE)</f>
        <v>Радкевич Виталий</v>
      </c>
      <c r="E78" s="32">
        <f>VLOOKUP('Р-м'!$A78,Заявки!$A$2:$O$155,7,FALSE)</f>
        <v>1987</v>
      </c>
      <c r="F78" s="16" t="str">
        <f>VLOOKUP('Р-м'!$A78,Заявки!$A$2:$O$155,3,FALSE)</f>
        <v>Ногинск</v>
      </c>
      <c r="G78" s="37">
        <v>0.0012233796296296296</v>
      </c>
      <c r="H78" s="29">
        <v>69</v>
      </c>
    </row>
    <row r="79" spans="1:8" ht="15">
      <c r="A79" s="1">
        <v>336</v>
      </c>
      <c r="B79" s="1">
        <v>13</v>
      </c>
      <c r="C79" s="1">
        <v>1</v>
      </c>
      <c r="D79" s="3" t="str">
        <f>VLOOKUP('Р-м'!$A79,Заявки!$A$2:$O$155,6,FALSE)</f>
        <v>Звиргздин Владимир</v>
      </c>
      <c r="E79" s="28">
        <f>VLOOKUP('Р-м'!$A79,Заявки!$A$2:$O$155,7,FALSE)</f>
        <v>1984</v>
      </c>
      <c r="F79" s="3" t="str">
        <f>VLOOKUP('Р-м'!$A79,Заявки!$A$2:$O$155,3,FALSE)</f>
        <v>С.-Посад</v>
      </c>
      <c r="G79" s="36">
        <v>0.0012354166666666666</v>
      </c>
      <c r="H79" s="29">
        <v>70</v>
      </c>
    </row>
    <row r="80" spans="1:8" ht="15">
      <c r="A80" s="1">
        <v>329</v>
      </c>
      <c r="B80" s="1">
        <v>12</v>
      </c>
      <c r="C80" s="1">
        <v>5</v>
      </c>
      <c r="D80" s="3" t="str">
        <f>VLOOKUP('Р-м'!$A80,Заявки!$A$2:$O$155,6,FALSE)</f>
        <v>Песков Дмитрий</v>
      </c>
      <c r="E80" s="28">
        <f>VLOOKUP('Р-м'!$A80,Заявки!$A$2:$O$155,7,FALSE)</f>
        <v>1985</v>
      </c>
      <c r="F80" s="3" t="str">
        <f>VLOOKUP('Р-м'!$A80,Заявки!$A$2:$O$155,3,FALSE)</f>
        <v>Луховицы</v>
      </c>
      <c r="G80" s="36">
        <v>0.0012423611111111112</v>
      </c>
      <c r="H80" s="29">
        <v>71</v>
      </c>
    </row>
    <row r="81" spans="1:8" ht="15">
      <c r="A81" s="1">
        <v>163</v>
      </c>
      <c r="B81" s="1">
        <v>6</v>
      </c>
      <c r="C81" s="1">
        <v>2</v>
      </c>
      <c r="D81" s="3" t="str">
        <f>VLOOKUP('Р-м'!$A81,Заявки!$A$2:$O$155,6,FALSE)</f>
        <v>Салихов Руслан</v>
      </c>
      <c r="E81" s="28">
        <f>VLOOKUP('Р-м'!$A81,Заявки!$A$2:$O$155,7,FALSE)</f>
        <v>1980</v>
      </c>
      <c r="F81" s="3" t="str">
        <f>VLOOKUP('Р-м'!$A81,Заявки!$A$2:$O$155,3,FALSE)</f>
        <v>Коломна</v>
      </c>
      <c r="G81" s="36">
        <v>0.0012484953703703703</v>
      </c>
      <c r="H81" s="29">
        <v>72</v>
      </c>
    </row>
    <row r="82" spans="1:8" ht="15">
      <c r="A82" s="1">
        <v>322</v>
      </c>
      <c r="B82" s="1">
        <v>11</v>
      </c>
      <c r="C82" s="1">
        <v>8</v>
      </c>
      <c r="D82" s="3" t="str">
        <f>VLOOKUP('Р-м'!$A82,Заявки!$A$2:$O$155,6,FALSE)</f>
        <v>Цуцков Илья</v>
      </c>
      <c r="E82" s="28">
        <f>VLOOKUP('Р-м'!$A82,Заявки!$A$2:$O$155,7,FALSE)</f>
        <v>1989</v>
      </c>
      <c r="F82" s="3" t="str">
        <f>VLOOKUP('Р-м'!$A82,Заявки!$A$2:$O$155,3,FALSE)</f>
        <v>Щелково</v>
      </c>
      <c r="G82" s="36">
        <v>0.0012666666666666666</v>
      </c>
      <c r="H82" s="29">
        <v>73</v>
      </c>
    </row>
    <row r="83" spans="1:8" ht="15">
      <c r="A83" s="1">
        <v>215</v>
      </c>
      <c r="B83" s="1">
        <v>9</v>
      </c>
      <c r="C83" s="1">
        <v>5</v>
      </c>
      <c r="D83" s="3" t="str">
        <f>VLOOKUP('Р-м'!$A83,Заявки!$A$2:$O$155,6,FALSE)</f>
        <v>Разенков Вадим</v>
      </c>
      <c r="E83" s="28">
        <f>VLOOKUP('Р-м'!$A83,Заявки!$A$2:$O$155,7,FALSE)</f>
        <v>1984</v>
      </c>
      <c r="F83" s="3" t="str">
        <f>VLOOKUP('Р-м'!$A83,Заявки!$A$2:$O$155,3,FALSE)</f>
        <v>СП ДПС Юг</v>
      </c>
      <c r="G83" s="36">
        <v>0.0012792824074074076</v>
      </c>
      <c r="H83" s="29">
        <v>74</v>
      </c>
    </row>
    <row r="84" spans="1:8" ht="15">
      <c r="A84" s="1">
        <v>186</v>
      </c>
      <c r="B84" s="1">
        <v>8</v>
      </c>
      <c r="C84" s="1">
        <v>1</v>
      </c>
      <c r="D84" s="3" t="str">
        <f>VLOOKUP('Р-м'!$A84,Заявки!$A$2:$O$155,6,FALSE)</f>
        <v>Cуслов Алексей</v>
      </c>
      <c r="E84" s="28">
        <f>VLOOKUP('Р-м'!$A84,Заявки!$A$2:$O$155,7,FALSE)</f>
        <v>1972</v>
      </c>
      <c r="F84" s="3" t="str">
        <f>VLOOKUP('Р-м'!$A84,Заявки!$A$2:$O$155,3,FALSE)</f>
        <v>П.-Посад</v>
      </c>
      <c r="G84" s="36">
        <v>0.0012871527777777777</v>
      </c>
      <c r="H84" s="29">
        <v>75</v>
      </c>
    </row>
    <row r="85" spans="1:8" ht="15">
      <c r="A85" s="1">
        <v>146</v>
      </c>
      <c r="B85" s="1">
        <v>3</v>
      </c>
      <c r="C85" s="1">
        <v>4</v>
      </c>
      <c r="D85" s="3" t="str">
        <f>VLOOKUP('Р-м'!$A85,Заявки!$A$2:$O$155,6,FALSE)</f>
        <v>Бритов Дмитрий</v>
      </c>
      <c r="E85" s="28">
        <f>VLOOKUP('Р-м'!$A85,Заявки!$A$2:$O$155,7,FALSE)</f>
        <v>1981</v>
      </c>
      <c r="F85" s="3" t="str">
        <f>VLOOKUP('Р-м'!$A85,Заявки!$A$2:$O$155,3,FALSE)</f>
        <v>Волоколамск</v>
      </c>
      <c r="G85" s="36">
        <v>0.0012877314814814815</v>
      </c>
      <c r="H85" s="29">
        <v>76</v>
      </c>
    </row>
    <row r="86" spans="1:8" ht="15">
      <c r="A86" s="1">
        <v>165</v>
      </c>
      <c r="B86" s="1">
        <v>1</v>
      </c>
      <c r="C86" s="1">
        <v>4</v>
      </c>
      <c r="D86" s="3" t="str">
        <f>VLOOKUP('Р-м'!$A86,Заявки!$A$2:$O$155,6,FALSE)</f>
        <v>Ежов Сергей</v>
      </c>
      <c r="E86" s="28">
        <f>VLOOKUP('Р-м'!$A86,Заявки!$A$2:$O$155,7,FALSE)</f>
        <v>1969</v>
      </c>
      <c r="F86" s="3" t="str">
        <f>VLOOKUP('Р-м'!$A86,Заявки!$A$2:$O$155,3,FALSE)</f>
        <v>Егорьевск</v>
      </c>
      <c r="G86" s="36">
        <v>0.0012939814814814815</v>
      </c>
      <c r="H86" s="29">
        <v>77</v>
      </c>
    </row>
    <row r="87" spans="1:8" ht="15">
      <c r="A87" s="1">
        <v>220</v>
      </c>
      <c r="B87" s="1">
        <v>9</v>
      </c>
      <c r="C87" s="1">
        <v>6</v>
      </c>
      <c r="D87" s="3" t="str">
        <f>VLOOKUP('Р-м'!$A87,Заявки!$A$2:$O$155,6,FALSE)</f>
        <v>Иевский Илья</v>
      </c>
      <c r="E87" s="28">
        <f>VLOOKUP('Р-м'!$A87,Заявки!$A$2:$O$155,7,FALSE)</f>
        <v>1981</v>
      </c>
      <c r="F87" s="3" t="str">
        <f>VLOOKUP('Р-м'!$A87,Заявки!$A$2:$O$155,3,FALSE)</f>
        <v>Кашира</v>
      </c>
      <c r="G87" s="36">
        <v>0.0012980324074074073</v>
      </c>
      <c r="H87" s="29">
        <v>78</v>
      </c>
    </row>
    <row r="88" spans="1:8" ht="15">
      <c r="A88" s="1">
        <v>20</v>
      </c>
      <c r="B88" s="1">
        <v>5</v>
      </c>
      <c r="C88" s="1">
        <v>5</v>
      </c>
      <c r="D88" s="3" t="str">
        <f>VLOOKUP('Р-м'!$A88,Заявки!$A$2:$O$155,6,FALSE)</f>
        <v>Котоменков Виктор</v>
      </c>
      <c r="E88" s="28">
        <f>VLOOKUP('Р-м'!$A88,Заявки!$A$2:$O$155,7,FALSE)</f>
        <v>1986</v>
      </c>
      <c r="F88" s="3" t="str">
        <f>VLOOKUP('Р-м'!$A88,Заявки!$A$2:$O$155,3,FALSE)</f>
        <v>Пушкино</v>
      </c>
      <c r="G88" s="36">
        <v>0.001304861111111111</v>
      </c>
      <c r="H88" s="29">
        <v>79</v>
      </c>
    </row>
    <row r="89" spans="1:8" ht="15">
      <c r="A89" s="1">
        <v>221</v>
      </c>
      <c r="B89" s="1">
        <v>9</v>
      </c>
      <c r="C89" s="1">
        <v>7</v>
      </c>
      <c r="D89" s="3" t="str">
        <f>VLOOKUP('Р-м'!$A89,Заявки!$A$2:$O$155,6,FALSE)</f>
        <v>Бобков Константин</v>
      </c>
      <c r="E89" s="28">
        <f>VLOOKUP('Р-м'!$A89,Заявки!$A$2:$O$155,7,FALSE)</f>
        <v>1984</v>
      </c>
      <c r="F89" s="3" t="str">
        <f>VLOOKUP('Р-м'!$A89,Заявки!$A$2:$O$155,3,FALSE)</f>
        <v>Кашира</v>
      </c>
      <c r="G89" s="36">
        <v>0.0013150462962962961</v>
      </c>
      <c r="H89" s="29">
        <v>80</v>
      </c>
    </row>
    <row r="90" spans="1:8" ht="15">
      <c r="A90" s="1">
        <v>110</v>
      </c>
      <c r="B90" s="1">
        <v>3</v>
      </c>
      <c r="C90" s="1">
        <v>7</v>
      </c>
      <c r="D90" s="3" t="str">
        <f>VLOOKUP('Р-м'!$A90,Заявки!$A$2:$O$155,6,FALSE)</f>
        <v>Яковченко Александр</v>
      </c>
      <c r="E90" s="28">
        <f>VLOOKUP('Р-м'!$A90,Заявки!$A$2:$O$155,7,FALSE)</f>
        <v>1982</v>
      </c>
      <c r="F90" s="3" t="str">
        <f>VLOOKUP('Р-м'!$A90,Заявки!$A$2:$O$155,3,FALSE)</f>
        <v>Ступино</v>
      </c>
      <c r="G90" s="36">
        <v>0.0013560185185185186</v>
      </c>
      <c r="H90" s="29">
        <v>81</v>
      </c>
    </row>
    <row r="91" spans="1:8" ht="15">
      <c r="A91" s="1">
        <v>26</v>
      </c>
      <c r="B91" s="1">
        <v>1</v>
      </c>
      <c r="C91" s="1">
        <v>6</v>
      </c>
      <c r="D91" s="3" t="str">
        <f>VLOOKUP('Р-м'!$A91,Заявки!$A$2:$O$155,6,FALSE)</f>
        <v>Мелехин Александр</v>
      </c>
      <c r="E91" s="28">
        <f>VLOOKUP('Р-м'!$A91,Заявки!$A$2:$O$155,7,FALSE)</f>
        <v>1979</v>
      </c>
      <c r="F91" s="3" t="str">
        <f>VLOOKUP('Р-м'!$A91,Заявки!$A$2:$O$155,3,FALSE)</f>
        <v>Красногорск</v>
      </c>
      <c r="G91" s="36">
        <v>0.0013643518518518518</v>
      </c>
      <c r="H91" s="29">
        <v>82</v>
      </c>
    </row>
    <row r="92" spans="1:8" ht="15">
      <c r="A92" s="15">
        <v>348</v>
      </c>
      <c r="B92" s="15">
        <v>14</v>
      </c>
      <c r="C92" s="15">
        <v>1</v>
      </c>
      <c r="D92" s="16" t="str">
        <f>VLOOKUP('Р-м'!$A92,Заявки!$A$2:$O$155,6,FALSE)</f>
        <v>Сухов Геннадий</v>
      </c>
      <c r="E92" s="32">
        <f>VLOOKUP('Р-м'!$A92,Заявки!$A$2:$O$155,7,FALSE)</f>
        <v>1989</v>
      </c>
      <c r="F92" s="16" t="str">
        <f>VLOOKUP('Р-м'!$A92,Заявки!$A$2:$O$155,3,FALSE)</f>
        <v>Ногинск</v>
      </c>
      <c r="G92" s="37">
        <v>0.0014217592592592595</v>
      </c>
      <c r="H92" s="29">
        <v>83</v>
      </c>
    </row>
    <row r="93" spans="1:8" ht="15">
      <c r="A93" s="1">
        <v>28</v>
      </c>
      <c r="B93" s="1">
        <v>2</v>
      </c>
      <c r="C93" s="1">
        <v>3</v>
      </c>
      <c r="D93" s="3" t="str">
        <f>VLOOKUP('Р-м'!$A93,Заявки!$A$2:$O$155,6,FALSE)</f>
        <v>Иванников Вячеслав</v>
      </c>
      <c r="E93" s="28">
        <f>VLOOKUP('Р-м'!$A93,Заявки!$A$2:$O$155,7,FALSE)</f>
        <v>1977</v>
      </c>
      <c r="F93" s="3" t="str">
        <f>VLOOKUP('Р-м'!$A93,Заявки!$A$2:$O$155,3,FALSE)</f>
        <v>КФК-1</v>
      </c>
      <c r="G93" s="36">
        <v>0.0014296296296296297</v>
      </c>
      <c r="H93" s="29">
        <v>84</v>
      </c>
    </row>
    <row r="94" spans="1:8" ht="15">
      <c r="A94" s="1">
        <v>341</v>
      </c>
      <c r="B94" s="1">
        <v>13</v>
      </c>
      <c r="C94" s="1">
        <v>4</v>
      </c>
      <c r="D94" s="3" t="str">
        <f>VLOOKUP('Р-м'!$A94,Заявки!$A$2:$O$155,6,FALSE)</f>
        <v>Лобанов Иван</v>
      </c>
      <c r="E94" s="28">
        <f>VLOOKUP('Р-м'!$A94,Заявки!$A$2:$O$155,7,FALSE)</f>
        <v>1985</v>
      </c>
      <c r="F94" s="3" t="str">
        <f>VLOOKUP('Р-м'!$A94,Заявки!$A$2:$O$155,3,FALSE)</f>
        <v>Железнодорожный</v>
      </c>
      <c r="G94" s="36">
        <v>0.0014454861111111111</v>
      </c>
      <c r="H94" s="29">
        <v>85</v>
      </c>
    </row>
    <row r="95" spans="1:8" ht="15">
      <c r="A95" s="1">
        <v>23</v>
      </c>
      <c r="B95" s="1">
        <v>3</v>
      </c>
      <c r="C95" s="1">
        <v>8</v>
      </c>
      <c r="D95" s="3" t="str">
        <f>VLOOKUP('Р-м'!$A95,Заявки!$A$2:$O$155,6,FALSE)</f>
        <v>Битков Николай</v>
      </c>
      <c r="E95" s="28">
        <f>VLOOKUP('Р-м'!$A95,Заявки!$A$2:$O$155,7,FALSE)</f>
        <v>1983</v>
      </c>
      <c r="F95" s="3" t="str">
        <f>VLOOKUP('Р-м'!$A95,Заявки!$A$2:$O$155,3,FALSE)</f>
        <v>Озеры</v>
      </c>
      <c r="G95" s="36">
        <v>0.001450347222222222</v>
      </c>
      <c r="H95" s="29">
        <v>86</v>
      </c>
    </row>
    <row r="96" spans="1:8" ht="15">
      <c r="A96" s="1">
        <v>10</v>
      </c>
      <c r="B96" s="1">
        <v>8</v>
      </c>
      <c r="C96" s="1">
        <v>6</v>
      </c>
      <c r="D96" s="3" t="str">
        <f>VLOOKUP('Р-м'!$A96,Заявки!$A$2:$O$155,6,FALSE)</f>
        <v>Шапоров Евгений</v>
      </c>
      <c r="E96" s="28">
        <f>VLOOKUP('Р-м'!$A96,Заявки!$A$2:$O$155,7,FALSE)</f>
        <v>1982</v>
      </c>
      <c r="F96" s="3" t="str">
        <f>VLOOKUP('Р-м'!$A96,Заявки!$A$2:$O$155,3,FALSE)</f>
        <v>Домодедово</v>
      </c>
      <c r="G96" s="36">
        <v>0.0014553240740740742</v>
      </c>
      <c r="H96" s="29">
        <v>87</v>
      </c>
    </row>
    <row r="97" spans="1:8" ht="15">
      <c r="A97" s="1">
        <v>22</v>
      </c>
      <c r="B97" s="1">
        <v>5</v>
      </c>
      <c r="C97" s="1">
        <v>8</v>
      </c>
      <c r="D97" s="3" t="str">
        <f>VLOOKUP('Р-м'!$A97,Заявки!$A$2:$O$155,6,FALSE)</f>
        <v>Николаев Виталий</v>
      </c>
      <c r="E97" s="28">
        <f>VLOOKUP('Р-м'!$A97,Заявки!$A$2:$O$155,7,FALSE)</f>
        <v>1987</v>
      </c>
      <c r="F97" s="3" t="str">
        <f>VLOOKUP('Р-м'!$A97,Заявки!$A$2:$O$155,3,FALSE)</f>
        <v>Озеры</v>
      </c>
      <c r="G97" s="36">
        <v>0.0014626157407407409</v>
      </c>
      <c r="H97" s="29">
        <v>88</v>
      </c>
    </row>
    <row r="98" spans="1:8" ht="15">
      <c r="A98" s="1">
        <v>345</v>
      </c>
      <c r="B98" s="1">
        <v>13</v>
      </c>
      <c r="C98" s="1">
        <v>7</v>
      </c>
      <c r="D98" s="3" t="str">
        <f>VLOOKUP('Р-м'!$A98,Заявки!$A$2:$O$155,6,FALSE)</f>
        <v>Герасимов Сергей</v>
      </c>
      <c r="E98" s="28">
        <f>VLOOKUP('Р-м'!$A98,Заявки!$A$2:$O$155,7,FALSE)</f>
        <v>1980</v>
      </c>
      <c r="F98" s="3" t="str">
        <f>VLOOKUP('Р-м'!$A98,Заявки!$A$2:$O$155,3,FALSE)</f>
        <v>Балашиха</v>
      </c>
      <c r="G98" s="36">
        <v>0.0014672453703703703</v>
      </c>
      <c r="H98" s="29">
        <v>89</v>
      </c>
    </row>
    <row r="99" spans="1:8" ht="15">
      <c r="A99" s="1">
        <v>35</v>
      </c>
      <c r="B99" s="1">
        <v>7</v>
      </c>
      <c r="C99" s="1">
        <v>5</v>
      </c>
      <c r="D99" s="3" t="str">
        <f>VLOOKUP('Р-м'!$A99,Заявки!$A$2:$O$155,6,FALSE)</f>
        <v>Горнов Руслан</v>
      </c>
      <c r="E99" s="28">
        <f>VLOOKUP('Р-м'!$A99,Заявки!$A$2:$O$155,7,FALSE)</f>
        <v>1987</v>
      </c>
      <c r="F99" s="3" t="str">
        <f>VLOOKUP('Р-м'!$A99,Заявки!$A$2:$O$155,3,FALSE)</f>
        <v>Электросталь</v>
      </c>
      <c r="G99" s="36">
        <v>0.0014810185185185187</v>
      </c>
      <c r="H99" s="29">
        <v>90</v>
      </c>
    </row>
    <row r="100" spans="1:8" ht="15">
      <c r="A100" s="1">
        <v>190</v>
      </c>
      <c r="B100" s="1">
        <v>2</v>
      </c>
      <c r="C100" s="1">
        <v>7</v>
      </c>
      <c r="D100" s="3" t="str">
        <f>VLOOKUP('Р-м'!$A100,Заявки!$A$2:$O$155,6,FALSE)</f>
        <v>Морозов Алексей</v>
      </c>
      <c r="E100" s="28">
        <f>VLOOKUP('Р-м'!$A100,Заявки!$A$2:$O$155,7,FALSE)</f>
        <v>1975</v>
      </c>
      <c r="F100" s="3" t="str">
        <f>VLOOKUP('Р-м'!$A100,Заявки!$A$2:$O$155,3,FALSE)</f>
        <v>Дмитров</v>
      </c>
      <c r="G100" s="36">
        <v>0.0014855324074074074</v>
      </c>
      <c r="H100" s="29">
        <v>91</v>
      </c>
    </row>
    <row r="101" spans="1:8" ht="15">
      <c r="A101" s="1">
        <v>202</v>
      </c>
      <c r="B101" s="1">
        <v>6</v>
      </c>
      <c r="C101" s="1">
        <v>5</v>
      </c>
      <c r="D101" s="3" t="str">
        <f>VLOOKUP('Р-м'!$A101,Заявки!$A$2:$O$155,6,FALSE)</f>
        <v>Чугунов Илья</v>
      </c>
      <c r="E101" s="28">
        <f>VLOOKUP('Р-м'!$A101,Заявки!$A$2:$O$155,7,FALSE)</f>
        <v>1985</v>
      </c>
      <c r="F101" s="3" t="str">
        <f>VLOOKUP('Р-м'!$A101,Заявки!$A$2:$O$155,3,FALSE)</f>
        <v>Жуковский</v>
      </c>
      <c r="G101" s="36">
        <v>0.0014864583333333333</v>
      </c>
      <c r="H101" s="29">
        <v>92</v>
      </c>
    </row>
    <row r="102" spans="1:8" ht="15">
      <c r="A102" s="1">
        <v>313</v>
      </c>
      <c r="B102" s="1">
        <v>11</v>
      </c>
      <c r="C102" s="1">
        <v>2</v>
      </c>
      <c r="D102" s="3" t="str">
        <f>VLOOKUP('Р-м'!$A102,Заявки!$A$2:$O$155,6,FALSE)</f>
        <v>Толкачев Владимир</v>
      </c>
      <c r="E102" s="28">
        <f>VLOOKUP('Р-м'!$A102,Заявки!$A$2:$O$155,7,FALSE)</f>
        <v>1970</v>
      </c>
      <c r="F102" s="3" t="str">
        <f>VLOOKUP('Р-м'!$A102,Заявки!$A$2:$O$155,3,FALSE)</f>
        <v>Можайск</v>
      </c>
      <c r="G102" s="36">
        <v>0.0015129629629629627</v>
      </c>
      <c r="H102" s="29">
        <v>93</v>
      </c>
    </row>
    <row r="103" spans="1:8" ht="15">
      <c r="A103" s="1">
        <v>24</v>
      </c>
      <c r="B103" s="1">
        <v>9</v>
      </c>
      <c r="C103" s="1">
        <v>1</v>
      </c>
      <c r="D103" s="3" t="str">
        <f>VLOOKUP('Р-м'!$A103,Заявки!$A$2:$O$155,6,FALSE)</f>
        <v>Туровский Иван</v>
      </c>
      <c r="E103" s="28">
        <f>VLOOKUP('Р-м'!$A103,Заявки!$A$2:$O$155,7,FALSE)</f>
        <v>1996</v>
      </c>
      <c r="F103" s="3" t="str">
        <f>VLOOKUP('Р-м'!$A103,Заявки!$A$2:$O$155,3,FALSE)</f>
        <v>Озеры</v>
      </c>
      <c r="G103" s="36">
        <v>0.0015315972222222222</v>
      </c>
      <c r="H103" s="29">
        <v>94</v>
      </c>
    </row>
    <row r="104" spans="1:8" ht="15">
      <c r="A104" s="1">
        <v>317</v>
      </c>
      <c r="B104" s="1">
        <v>11</v>
      </c>
      <c r="C104" s="1">
        <v>5</v>
      </c>
      <c r="D104" s="3" t="str">
        <f>VLOOKUP('Р-м'!$A104,Заявки!$A$2:$O$155,6,FALSE)</f>
        <v>Самойлик Николай</v>
      </c>
      <c r="E104" s="28">
        <f>VLOOKUP('Р-м'!$A104,Заявки!$A$2:$O$155,7,FALSE)</f>
        <v>1987</v>
      </c>
      <c r="F104" s="3" t="str">
        <f>VLOOKUP('Р-м'!$A104,Заявки!$A$2:$O$155,3,FALSE)</f>
        <v>Шаховская</v>
      </c>
      <c r="G104" s="36">
        <v>0.001587037037037037</v>
      </c>
      <c r="H104" s="29">
        <v>95</v>
      </c>
    </row>
    <row r="105" spans="1:8" ht="15">
      <c r="A105" s="1">
        <v>342</v>
      </c>
      <c r="B105" s="1">
        <v>13</v>
      </c>
      <c r="C105" s="1">
        <v>5</v>
      </c>
      <c r="D105" s="3" t="str">
        <f>VLOOKUP('Р-м'!$A105,Заявки!$A$2:$O$155,6,FALSE)</f>
        <v>Михалев Дмитрий</v>
      </c>
      <c r="E105" s="28">
        <f>VLOOKUP('Р-м'!$A105,Заявки!$A$2:$O$155,7,FALSE)</f>
        <v>1984</v>
      </c>
      <c r="F105" s="3" t="str">
        <f>VLOOKUP('Р-м'!$A105,Заявки!$A$2:$O$155,3,FALSE)</f>
        <v>Железнодорожный</v>
      </c>
      <c r="G105" s="36">
        <v>0.0016265046296296297</v>
      </c>
      <c r="H105" s="29">
        <v>96</v>
      </c>
    </row>
    <row r="106" spans="1:8" ht="15">
      <c r="A106" s="1">
        <v>9</v>
      </c>
      <c r="B106" s="1">
        <v>1</v>
      </c>
      <c r="C106" s="1">
        <v>5</v>
      </c>
      <c r="D106" s="3" t="str">
        <f>VLOOKUP('Р-м'!$A106,Заявки!$A$2:$O$155,6,FALSE)</f>
        <v>Черных Игорь</v>
      </c>
      <c r="E106" s="28">
        <f>VLOOKUP('Р-м'!$A106,Заявки!$A$2:$O$155,7,FALSE)</f>
        <v>1979</v>
      </c>
      <c r="F106" s="3" t="str">
        <f>VLOOKUP('Р-м'!$A106,Заявки!$A$2:$O$155,3,FALSE)</f>
        <v>Домодедово</v>
      </c>
      <c r="G106" s="36">
        <v>0.0016394675925925925</v>
      </c>
      <c r="H106" s="29">
        <v>97</v>
      </c>
    </row>
    <row r="107" spans="1:8" ht="15">
      <c r="A107" s="1">
        <v>152</v>
      </c>
      <c r="B107" s="1">
        <v>1</v>
      </c>
      <c r="C107" s="1">
        <v>8</v>
      </c>
      <c r="D107" s="3" t="str">
        <f>VLOOKUP('Р-м'!$A107,Заявки!$A$2:$O$155,6,FALSE)</f>
        <v>Иванов Виктор</v>
      </c>
      <c r="E107" s="28">
        <f>VLOOKUP('Р-м'!$A107,Заявки!$A$2:$O$155,7,FALSE)</f>
        <v>1971</v>
      </c>
      <c r="F107" s="3" t="str">
        <f>VLOOKUP('Р-м'!$A107,Заявки!$A$2:$O$155,3,FALSE)</f>
        <v>Орехово-Зуево</v>
      </c>
      <c r="G107" s="36">
        <v>0.0017667824074074072</v>
      </c>
      <c r="H107" s="29">
        <v>98</v>
      </c>
    </row>
    <row r="108" spans="1:8" ht="15">
      <c r="A108" s="1">
        <v>104</v>
      </c>
      <c r="B108" s="1">
        <v>6</v>
      </c>
      <c r="C108" s="1">
        <v>4</v>
      </c>
      <c r="D108" s="3" t="str">
        <f>VLOOKUP('Р-м'!$A108,Заявки!$A$2:$O$155,6,FALSE)</f>
        <v>Якушев Александр</v>
      </c>
      <c r="E108" s="28">
        <f>VLOOKUP('Р-м'!$A108,Заявки!$A$2:$O$155,7,FALSE)</f>
        <v>1988</v>
      </c>
      <c r="F108" s="3" t="str">
        <f>VLOOKUP('Р-м'!$A108,Заявки!$A$2:$O$155,3,FALSE)</f>
        <v>Руза</v>
      </c>
      <c r="G108" s="36">
        <v>0.0021818287037037036</v>
      </c>
      <c r="H108" s="29">
        <v>99</v>
      </c>
    </row>
    <row r="109" spans="1:8" ht="15">
      <c r="A109" s="1">
        <v>18</v>
      </c>
      <c r="B109" s="1">
        <v>5</v>
      </c>
      <c r="C109" s="1">
        <v>4</v>
      </c>
      <c r="D109" s="3" t="str">
        <f>VLOOKUP('Р-м'!$A109,Заявки!$A$2:$O$155,6,FALSE)</f>
        <v>Виниковский Михаил</v>
      </c>
      <c r="E109" s="28">
        <f>VLOOKUP('Р-м'!$A109,Заявки!$A$2:$O$155,7,FALSE)</f>
        <v>1986</v>
      </c>
      <c r="F109" s="3" t="str">
        <f>VLOOKUP('Р-м'!$A109,Заявки!$A$2:$O$155,3,FALSE)</f>
        <v>Мытищи</v>
      </c>
      <c r="G109" s="36">
        <v>0.041666666666666664</v>
      </c>
      <c r="H109" s="29"/>
    </row>
    <row r="110" spans="1:8" ht="15">
      <c r="A110" s="1">
        <v>203</v>
      </c>
      <c r="B110" s="1">
        <v>7</v>
      </c>
      <c r="C110" s="1">
        <v>2</v>
      </c>
      <c r="D110" s="3" t="str">
        <f>VLOOKUP('Р-м'!$A110,Заявки!$A$2:$O$155,6,FALSE)</f>
        <v>Баев Иван</v>
      </c>
      <c r="E110" s="28">
        <f>VLOOKUP('Р-м'!$A110,Заявки!$A$2:$O$155,7,FALSE)</f>
        <v>1989</v>
      </c>
      <c r="F110" s="3" t="str">
        <f>VLOOKUP('Р-м'!$A110,Заявки!$A$2:$O$155,3,FALSE)</f>
        <v>Жуковский</v>
      </c>
      <c r="G110" s="36">
        <v>0.041666666666666664</v>
      </c>
      <c r="H110" s="29"/>
    </row>
    <row r="111" spans="1:8" ht="15">
      <c r="A111" s="15">
        <v>226</v>
      </c>
      <c r="B111" s="15">
        <v>10</v>
      </c>
      <c r="C111" s="1">
        <v>1</v>
      </c>
      <c r="D111" s="16" t="str">
        <f>VLOOKUP('Р-м'!$A111,Заявки!$A$2:$O$155,6,FALSE)</f>
        <v>Фролов Алексей</v>
      </c>
      <c r="E111" s="32">
        <f>VLOOKUP('Р-м'!$A111,Заявки!$A$2:$O$155,7,FALSE)</f>
        <v>1984</v>
      </c>
      <c r="F111" s="16" t="str">
        <f>VLOOKUP('Р-м'!$A111,Заявки!$A$2:$O$155,3,FALSE)</f>
        <v>КФК-1</v>
      </c>
      <c r="G111" s="36">
        <v>0.041666666666666664</v>
      </c>
      <c r="H111" s="33"/>
    </row>
    <row r="112" spans="1:8" ht="15">
      <c r="A112" s="1">
        <v>319</v>
      </c>
      <c r="B112" s="1">
        <v>11</v>
      </c>
      <c r="C112" s="1">
        <v>6</v>
      </c>
      <c r="D112" s="3" t="str">
        <f>VLOOKUP('Р-м'!$A112,Заявки!$A$2:$O$155,6,FALSE)</f>
        <v>Гречихин Артем</v>
      </c>
      <c r="E112" s="28">
        <f>VLOOKUP('Р-м'!$A112,Заявки!$A$2:$O$155,7,FALSE)</f>
        <v>1985</v>
      </c>
      <c r="F112" s="3" t="str">
        <f>VLOOKUP('Р-м'!$A112,Заявки!$A$2:$O$155,3,FALSE)</f>
        <v>Ленинский</v>
      </c>
      <c r="G112" s="36">
        <v>0.041666666666666664</v>
      </c>
      <c r="H112" s="29"/>
    </row>
  </sheetData>
  <sheetProtection/>
  <mergeCells count="4">
    <mergeCell ref="D1:H1"/>
    <mergeCell ref="D2:H2"/>
    <mergeCell ref="D3:H3"/>
    <mergeCell ref="D4:H4"/>
  </mergeCell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G45" sqref="G45"/>
    </sheetView>
  </sheetViews>
  <sheetFormatPr defaultColWidth="9.140625" defaultRowHeight="15" outlineLevelCol="1"/>
  <cols>
    <col min="1" max="5" width="4.00390625" style="0" customWidth="1" outlineLevel="1"/>
    <col min="6" max="6" width="19.57421875" style="0" customWidth="1"/>
    <col min="7" max="7" width="22.7109375" style="0" bestFit="1" customWidth="1"/>
    <col min="8" max="8" width="21.57421875" style="0" bestFit="1" customWidth="1"/>
    <col min="9" max="9" width="21.7109375" style="0" bestFit="1" customWidth="1"/>
    <col min="10" max="10" width="10.00390625" style="0" bestFit="1" customWidth="1"/>
    <col min="11" max="11" width="8.140625" style="0" customWidth="1"/>
  </cols>
  <sheetData>
    <row r="1" spans="6:14" ht="22.5">
      <c r="F1" s="64" t="s">
        <v>373</v>
      </c>
      <c r="G1" s="64"/>
      <c r="H1" s="64"/>
      <c r="I1" s="64"/>
      <c r="J1" s="64"/>
      <c r="K1" s="64"/>
      <c r="M1" s="30"/>
      <c r="N1" s="30"/>
    </row>
    <row r="2" spans="6:14" ht="15">
      <c r="F2" s="65" t="s">
        <v>398</v>
      </c>
      <c r="G2" s="65"/>
      <c r="H2" s="65"/>
      <c r="I2" s="65"/>
      <c r="J2" s="65"/>
      <c r="K2" s="65"/>
      <c r="M2" s="12"/>
      <c r="N2" s="12"/>
    </row>
    <row r="3" spans="6:14" ht="15">
      <c r="F3" s="65" t="s">
        <v>375</v>
      </c>
      <c r="G3" s="65"/>
      <c r="H3" s="65"/>
      <c r="I3" s="65"/>
      <c r="J3" s="65"/>
      <c r="K3" s="65"/>
      <c r="M3" s="31"/>
      <c r="N3" s="31"/>
    </row>
    <row r="4" spans="6:14" ht="28.5">
      <c r="F4" s="68" t="s">
        <v>401</v>
      </c>
      <c r="G4" s="68"/>
      <c r="H4" s="68"/>
      <c r="I4" s="68"/>
      <c r="J4" s="68"/>
      <c r="K4" s="68"/>
      <c r="M4" s="31"/>
      <c r="N4" s="31"/>
    </row>
    <row r="5" spans="6:9" ht="15">
      <c r="F5" s="9"/>
      <c r="I5" s="1"/>
    </row>
    <row r="6" spans="6:11" ht="15.75">
      <c r="F6" s="11" t="s">
        <v>374</v>
      </c>
      <c r="I6" s="1"/>
      <c r="K6" s="8" t="s">
        <v>376</v>
      </c>
    </row>
    <row r="7" spans="6:9" ht="15">
      <c r="F7" s="11" t="s">
        <v>399</v>
      </c>
      <c r="I7" s="1"/>
    </row>
    <row r="9" spans="1:11" ht="15">
      <c r="A9" t="s">
        <v>0</v>
      </c>
      <c r="B9" t="s">
        <v>420</v>
      </c>
      <c r="C9" t="s">
        <v>421</v>
      </c>
      <c r="D9" t="s">
        <v>417</v>
      </c>
      <c r="E9" t="s">
        <v>418</v>
      </c>
      <c r="F9" t="s">
        <v>2</v>
      </c>
      <c r="G9" t="s">
        <v>424</v>
      </c>
      <c r="H9" s="42" t="s">
        <v>422</v>
      </c>
      <c r="I9" t="s">
        <v>423</v>
      </c>
      <c r="J9" s="1" t="s">
        <v>7</v>
      </c>
      <c r="K9" s="1" t="s">
        <v>415</v>
      </c>
    </row>
    <row r="10" spans="1:11" ht="15">
      <c r="A10" s="1">
        <v>205</v>
      </c>
      <c r="B10" s="1">
        <v>206</v>
      </c>
      <c r="C10" s="1">
        <v>207</v>
      </c>
      <c r="D10" s="1">
        <v>4</v>
      </c>
      <c r="E10" s="1">
        <v>4</v>
      </c>
      <c r="F10" s="3" t="str">
        <f>VLOOKUP('Р-э'!$A10,Заявки!$A$2:$O$155,3,FALSE)</f>
        <v>Химки</v>
      </c>
      <c r="G10" s="38" t="str">
        <f>VLOOKUP('Р-э'!$A10,Заявки!$A$2:$O$155,6,FALSE)</f>
        <v>Тучин Алексей</v>
      </c>
      <c r="H10" s="39" t="str">
        <f>VLOOKUP('Р-э'!$B10,Заявки!$A$2:$O$155,6,FALSE)</f>
        <v>Письмаров Алексей</v>
      </c>
      <c r="I10" s="38" t="str">
        <f>VLOOKUP('Р-э'!$C10,Заявки!$A$2:$O$155,6,FALSE)</f>
        <v>Варюта Евгения</v>
      </c>
      <c r="J10" s="36">
        <v>0.0013706018518518518</v>
      </c>
      <c r="K10" s="29">
        <v>1</v>
      </c>
    </row>
    <row r="11" spans="1:11" ht="15">
      <c r="A11" s="1">
        <v>195</v>
      </c>
      <c r="B11" s="1">
        <v>196</v>
      </c>
      <c r="C11" s="1">
        <v>197</v>
      </c>
      <c r="D11" s="1">
        <v>4</v>
      </c>
      <c r="E11" s="1">
        <v>1</v>
      </c>
      <c r="F11" s="3" t="str">
        <f>VLOOKUP('Р-э'!$A11,Заявки!$A$2:$O$155,3,FALSE)</f>
        <v>КФК-10 МОФ</v>
      </c>
      <c r="G11" s="38" t="str">
        <f>VLOOKUP('Р-э'!$A11,Заявки!$A$2:$O$155,6,FALSE)</f>
        <v>Резниченко Антон</v>
      </c>
      <c r="H11" s="39" t="str">
        <f>VLOOKUP('Р-э'!$B11,Заявки!$A$2:$O$155,6,FALSE)</f>
        <v>Федин Александр</v>
      </c>
      <c r="I11" s="38" t="str">
        <f>VLOOKUP('Р-э'!$C11,Заявки!$A$2:$O$155,6,FALSE)</f>
        <v>Мареева Анастасия</v>
      </c>
      <c r="J11" s="36">
        <v>0.0015179398148148148</v>
      </c>
      <c r="K11" s="29">
        <v>2</v>
      </c>
    </row>
    <row r="12" spans="1:11" ht="15">
      <c r="A12" s="15">
        <v>338</v>
      </c>
      <c r="B12" s="15">
        <v>339</v>
      </c>
      <c r="C12" s="15">
        <v>340</v>
      </c>
      <c r="D12" s="1">
        <v>6</v>
      </c>
      <c r="E12" s="1">
        <v>8</v>
      </c>
      <c r="F12" s="16" t="str">
        <f>VLOOKUP('Р-э'!$A12,Заявки!$A$2:$O$155,3,FALSE)</f>
        <v>Дубна</v>
      </c>
      <c r="G12" s="40" t="str">
        <f>VLOOKUP('Р-э'!$A12,Заявки!$A$2:$O$155,6,FALSE)</f>
        <v>Громов Олег</v>
      </c>
      <c r="H12" s="41" t="str">
        <f>VLOOKUP('Р-э'!$B12,Заявки!$A$2:$O$155,6,FALSE)</f>
        <v>Белокуров Вадим</v>
      </c>
      <c r="I12" s="38" t="str">
        <f>VLOOKUP('Р-э'!$C12,Заявки!$A$2:$O$155,6,FALSE)</f>
        <v>Возвышаева Надежда</v>
      </c>
      <c r="J12" s="37">
        <v>0.0015795138888888888</v>
      </c>
      <c r="K12" s="29">
        <v>3</v>
      </c>
    </row>
    <row r="13" spans="1:11" ht="15">
      <c r="A13" s="1">
        <v>129</v>
      </c>
      <c r="B13" s="1">
        <v>130</v>
      </c>
      <c r="C13" s="1">
        <v>131</v>
      </c>
      <c r="D13" s="1">
        <v>4</v>
      </c>
      <c r="E13" s="1">
        <v>7</v>
      </c>
      <c r="F13" s="3" t="str">
        <f>VLOOKUP('Р-э'!$A13,Заявки!$A$2:$O$155,3,FALSE)</f>
        <v>Протвино</v>
      </c>
      <c r="G13" s="38" t="str">
        <f>VLOOKUP('Р-э'!$A13,Заявки!$A$2:$O$155,6,FALSE)</f>
        <v>Любавин Андрей</v>
      </c>
      <c r="H13" s="39" t="str">
        <f>VLOOKUP('Р-э'!$B13,Заявки!$A$2:$O$155,6,FALSE)</f>
        <v>Николайчук Артем</v>
      </c>
      <c r="I13" s="38" t="str">
        <f>VLOOKUP('Р-э'!$C13,Заявки!$A$2:$O$155,6,FALSE)</f>
        <v>Ерохина Ольга</v>
      </c>
      <c r="J13" s="36">
        <v>0.001601736111111111</v>
      </c>
      <c r="K13" s="29">
        <v>4</v>
      </c>
    </row>
    <row r="14" spans="1:11" ht="15">
      <c r="A14" s="1">
        <v>208</v>
      </c>
      <c r="B14" s="1">
        <v>209</v>
      </c>
      <c r="C14" s="1">
        <v>210</v>
      </c>
      <c r="D14" s="1">
        <v>3</v>
      </c>
      <c r="E14" s="1">
        <v>6</v>
      </c>
      <c r="F14" s="3" t="str">
        <f>VLOOKUP('Р-э'!$A14,Заявки!$A$2:$O$155,3,FALSE)</f>
        <v>Химки</v>
      </c>
      <c r="G14" s="38" t="str">
        <f>VLOOKUP('Р-э'!$A14,Заявки!$A$2:$O$155,6,FALSE)</f>
        <v>Шпаков Иван</v>
      </c>
      <c r="H14" s="39" t="str">
        <f>VLOOKUP('Р-э'!$B14,Заявки!$A$2:$O$155,6,FALSE)</f>
        <v>Антонов Борис</v>
      </c>
      <c r="I14" s="38" t="str">
        <f>VLOOKUP('Р-э'!$C14,Заявки!$A$2:$O$155,6,FALSE)</f>
        <v>Артюшкина Татьяна</v>
      </c>
      <c r="J14" s="36">
        <v>0.0016072916666666666</v>
      </c>
      <c r="K14" s="29">
        <v>5</v>
      </c>
    </row>
    <row r="15" spans="1:11" ht="15">
      <c r="A15" s="1">
        <v>12</v>
      </c>
      <c r="B15" s="1">
        <v>13</v>
      </c>
      <c r="C15" s="1">
        <v>14</v>
      </c>
      <c r="D15" s="1">
        <v>1</v>
      </c>
      <c r="E15" s="1">
        <v>1</v>
      </c>
      <c r="F15" s="3" t="str">
        <f>VLOOKUP('Р-э'!$A15,Заявки!$A$2:$O$155,3,FALSE)</f>
        <v>Шатура</v>
      </c>
      <c r="G15" s="38" t="str">
        <f>VLOOKUP('Р-э'!$A15,Заявки!$A$2:$O$155,6,FALSE)</f>
        <v>Алексеев Денис</v>
      </c>
      <c r="H15" s="38" t="str">
        <f>VLOOKUP('Р-э'!$B15,Заявки!$A$2:$O$155,6,FALSE)</f>
        <v>Шпагин Игорь</v>
      </c>
      <c r="I15" s="38" t="str">
        <f>VLOOKUP('Р-э'!$C15,Заявки!$A$2:$O$155,6,FALSE)</f>
        <v>Бакаева Наталья</v>
      </c>
      <c r="J15" s="36">
        <v>0.0016105324074074075</v>
      </c>
      <c r="K15" s="29">
        <v>6</v>
      </c>
    </row>
    <row r="16" spans="1:11" ht="15">
      <c r="A16" s="1">
        <v>2</v>
      </c>
      <c r="B16" s="1">
        <v>5</v>
      </c>
      <c r="C16" s="1">
        <v>6</v>
      </c>
      <c r="D16" s="1">
        <v>3</v>
      </c>
      <c r="E16" s="1">
        <v>3</v>
      </c>
      <c r="F16" s="3" t="str">
        <f>VLOOKUP('Р-э'!$A16,Заявки!$A$2:$O$155,3,FALSE)</f>
        <v>Динамо МО</v>
      </c>
      <c r="G16" s="38" t="str">
        <f>VLOOKUP('Р-э'!$A16,Заявки!$A$2:$O$155,6,FALSE)</f>
        <v>Рыженков Евгений</v>
      </c>
      <c r="H16" s="39" t="str">
        <f>VLOOKUP('Р-э'!$B16,Заявки!$A$2:$O$155,6,FALSE)</f>
        <v>Яцунов Анатолий</v>
      </c>
      <c r="I16" s="38" t="str">
        <f>VLOOKUP('Р-э'!$C16,Заявки!$A$2:$O$155,6,FALSE)</f>
        <v>Харитонова Виктория</v>
      </c>
      <c r="J16" s="36">
        <v>0.0016342592592592596</v>
      </c>
      <c r="K16" s="29">
        <v>7</v>
      </c>
    </row>
    <row r="17" spans="1:11" ht="15">
      <c r="A17" s="1">
        <v>1</v>
      </c>
      <c r="B17" s="1">
        <v>4</v>
      </c>
      <c r="C17" s="1">
        <v>3</v>
      </c>
      <c r="D17" s="1">
        <v>3</v>
      </c>
      <c r="E17" s="1">
        <v>4</v>
      </c>
      <c r="F17" s="3" t="str">
        <f>VLOOKUP('Р-э'!$A17,Заявки!$A$2:$O$155,3,FALSE)</f>
        <v>Динамо МО</v>
      </c>
      <c r="G17" s="38" t="str">
        <f>VLOOKUP('Р-э'!$A17,Заявки!$A$2:$O$155,6,FALSE)</f>
        <v>Гедминас Николай</v>
      </c>
      <c r="H17" s="39" t="str">
        <f>VLOOKUP('Р-э'!$B17,Заявки!$A$2:$O$155,6,FALSE)</f>
        <v>Железнов Илья</v>
      </c>
      <c r="I17" s="38" t="str">
        <f>VLOOKUP('Р-э'!$C17,Заявки!$A$2:$O$155,6,FALSE)</f>
        <v>Панкратова Яна</v>
      </c>
      <c r="J17" s="36">
        <v>0.0016494212962962964</v>
      </c>
      <c r="K17" s="29">
        <v>8</v>
      </c>
    </row>
    <row r="18" spans="1:11" ht="15">
      <c r="A18" s="1">
        <v>192</v>
      </c>
      <c r="B18" s="1">
        <v>193</v>
      </c>
      <c r="C18" s="1">
        <v>194</v>
      </c>
      <c r="D18" s="1">
        <v>5</v>
      </c>
      <c r="E18" s="1">
        <v>4</v>
      </c>
      <c r="F18" s="3" t="str">
        <f>VLOOKUP('Р-э'!$A18,Заявки!$A$2:$O$155,3,FALSE)</f>
        <v>КФК-5 (ОСН)</v>
      </c>
      <c r="G18" s="38" t="str">
        <f>VLOOKUP('Р-э'!$A18,Заявки!$A$2:$O$155,6,FALSE)</f>
        <v>Санкин Андрей</v>
      </c>
      <c r="H18" s="39" t="str">
        <f>VLOOKUP('Р-э'!$B18,Заявки!$A$2:$O$155,6,FALSE)</f>
        <v>Вережников Дмитрий</v>
      </c>
      <c r="I18" s="38" t="str">
        <f>VLOOKUP('Р-э'!$C18,Заявки!$A$2:$O$155,6,FALSE)</f>
        <v>Пронина Полина</v>
      </c>
      <c r="J18" s="36">
        <v>0.0016497685185185185</v>
      </c>
      <c r="K18" s="29">
        <v>9</v>
      </c>
    </row>
    <row r="19" spans="1:11" ht="15">
      <c r="A19" s="1">
        <v>106</v>
      </c>
      <c r="B19" s="1">
        <v>107</v>
      </c>
      <c r="C19" s="1">
        <v>108</v>
      </c>
      <c r="D19" s="1">
        <v>4</v>
      </c>
      <c r="E19" s="1">
        <v>6</v>
      </c>
      <c r="F19" s="3" t="str">
        <f>VLOOKUP('Р-э'!$A19,Заявки!$A$2:$O$155,3,FALSE)</f>
        <v>КФК-4 УФСКН</v>
      </c>
      <c r="G19" s="38" t="str">
        <f>VLOOKUP('Р-э'!$A19,Заявки!$A$2:$O$155,6,FALSE)</f>
        <v>Капчёнов Александр</v>
      </c>
      <c r="H19" s="39" t="str">
        <f>VLOOKUP('Р-э'!$B19,Заявки!$A$2:$O$155,6,FALSE)</f>
        <v>Демченко Роман</v>
      </c>
      <c r="I19" s="38" t="str">
        <f>VLOOKUP('Р-э'!$C19,Заявки!$A$2:$O$155,6,FALSE)</f>
        <v>Кислухина Валентина</v>
      </c>
      <c r="J19" s="36">
        <v>0.00170625</v>
      </c>
      <c r="K19" s="29">
        <v>10</v>
      </c>
    </row>
    <row r="20" spans="1:11" ht="15">
      <c r="A20" s="1">
        <v>332</v>
      </c>
      <c r="B20" s="1">
        <v>333</v>
      </c>
      <c r="C20" s="1">
        <v>334</v>
      </c>
      <c r="D20" s="1">
        <v>6</v>
      </c>
      <c r="E20" s="1">
        <v>7</v>
      </c>
      <c r="F20" s="3" t="str">
        <f>VLOOKUP('Р-э'!$A20,Заявки!$A$2:$O$155,3,FALSE)</f>
        <v>Люберцы</v>
      </c>
      <c r="G20" s="38" t="str">
        <f>VLOOKUP('Р-э'!$A20,Заявки!$A$2:$O$155,6,FALSE)</f>
        <v>Стоякин Михаил</v>
      </c>
      <c r="H20" s="39" t="str">
        <f>VLOOKUP('Р-э'!$B20,Заявки!$A$2:$O$155,6,FALSE)</f>
        <v>Карпов Иван</v>
      </c>
      <c r="I20" s="38" t="str">
        <f>VLOOKUP('Р-э'!$C20,Заявки!$A$2:$O$155,6,FALSE)</f>
        <v>Трыханова Олеся</v>
      </c>
      <c r="J20" s="36">
        <v>0.0018081018518518518</v>
      </c>
      <c r="K20" s="29">
        <v>11</v>
      </c>
    </row>
    <row r="21" spans="1:11" ht="15">
      <c r="A21" s="1">
        <v>307</v>
      </c>
      <c r="B21" s="1">
        <v>308</v>
      </c>
      <c r="C21" s="1">
        <v>309</v>
      </c>
      <c r="D21" s="1">
        <v>5</v>
      </c>
      <c r="E21" s="1">
        <v>7</v>
      </c>
      <c r="F21" s="3" t="str">
        <f>VLOOKUP('Р-э'!$A21,Заявки!$A$2:$O$155,3,FALSE)</f>
        <v>Раменское</v>
      </c>
      <c r="G21" s="38" t="str">
        <f>VLOOKUP('Р-э'!$A21,Заявки!$A$2:$O$155,6,FALSE)</f>
        <v>Сарафанов Алексей</v>
      </c>
      <c r="H21" s="39" t="str">
        <f>VLOOKUP('Р-э'!$B21,Заявки!$A$2:$O$155,6,FALSE)</f>
        <v>Нижник Кирилл</v>
      </c>
      <c r="I21" s="38" t="str">
        <f>VLOOKUP('Р-э'!$C21,Заявки!$A$2:$O$155,6,FALSE)</f>
        <v>Шаронова Оксана</v>
      </c>
      <c r="J21" s="36">
        <v>0.001809837962962963</v>
      </c>
      <c r="K21" s="29">
        <v>12</v>
      </c>
    </row>
    <row r="22" spans="1:11" ht="15">
      <c r="A22" s="1">
        <v>100</v>
      </c>
      <c r="B22" s="1">
        <v>319</v>
      </c>
      <c r="C22" s="1">
        <v>320</v>
      </c>
      <c r="D22" s="1">
        <v>6</v>
      </c>
      <c r="E22" s="1">
        <v>3</v>
      </c>
      <c r="F22" s="3" t="str">
        <f>VLOOKUP('Р-э'!$A22,Заявки!$A$2:$O$155,3,FALSE)</f>
        <v>Ленинский</v>
      </c>
      <c r="G22" s="38" t="str">
        <f>VLOOKUP('Р-э'!$A22,Заявки!$A$2:$O$155,6,FALSE)</f>
        <v>Шемягин Павел</v>
      </c>
      <c r="H22" s="39" t="str">
        <f>VLOOKUP('Р-э'!$B22,Заявки!$A$2:$O$155,6,FALSE)</f>
        <v>Гречихин Артем</v>
      </c>
      <c r="I22" s="38" t="str">
        <f>VLOOKUP('Р-э'!$C22,Заявки!$A$2:$O$155,6,FALSE)</f>
        <v>Ролдугина Надежда</v>
      </c>
      <c r="J22" s="36">
        <v>0.0018187499999999998</v>
      </c>
      <c r="K22" s="29">
        <v>13</v>
      </c>
    </row>
    <row r="23" spans="1:11" ht="15">
      <c r="A23" s="1">
        <v>159</v>
      </c>
      <c r="B23" s="1">
        <v>160</v>
      </c>
      <c r="C23" s="1">
        <v>161</v>
      </c>
      <c r="D23" s="1">
        <v>2</v>
      </c>
      <c r="E23" s="1">
        <v>5</v>
      </c>
      <c r="F23" s="3" t="str">
        <f>VLOOKUP('Р-э'!$A23,Заявки!$A$2:$O$155,3,FALSE)</f>
        <v>Одинцово</v>
      </c>
      <c r="G23" s="38" t="str">
        <f>VLOOKUP('Р-э'!$A23,Заявки!$A$2:$O$155,6,FALSE)</f>
        <v>Даценко Андрей</v>
      </c>
      <c r="H23" s="39" t="str">
        <f>VLOOKUP('Р-э'!$B23,Заявки!$A$2:$O$155,6,FALSE)</f>
        <v>Ковалев Александр</v>
      </c>
      <c r="I23" s="38" t="str">
        <f>VLOOKUP('Р-э'!$C23,Заявки!$A$2:$O$155,6,FALSE)</f>
        <v>Барановская Юлия</v>
      </c>
      <c r="J23" s="36">
        <v>0.0018228009259259258</v>
      </c>
      <c r="K23" s="29">
        <v>14</v>
      </c>
    </row>
    <row r="24" spans="1:11" ht="15">
      <c r="A24" s="1">
        <v>303</v>
      </c>
      <c r="B24" s="1">
        <v>302</v>
      </c>
      <c r="C24" s="1">
        <v>301</v>
      </c>
      <c r="D24" s="1">
        <v>5</v>
      </c>
      <c r="E24" s="1">
        <v>5</v>
      </c>
      <c r="F24" s="3" t="str">
        <f>VLOOKUP('Р-э'!$A24,Заявки!$A$2:$O$155,3,FALSE)</f>
        <v>Воскресенск</v>
      </c>
      <c r="G24" s="38" t="str">
        <f>VLOOKUP('Р-э'!$A24,Заявки!$A$2:$O$155,6,FALSE)</f>
        <v>Кобзарь Андрей</v>
      </c>
      <c r="H24" s="39" t="str">
        <f>VLOOKUP('Р-э'!$B24,Заявки!$A$2:$O$155,6,FALSE)</f>
        <v>Сватиков Роман</v>
      </c>
      <c r="I24" s="38" t="str">
        <f>VLOOKUP('Р-э'!$C24,Заявки!$A$2:$O$155,6,FALSE)</f>
        <v>Алексеева Зинаида</v>
      </c>
      <c r="J24" s="36">
        <v>0.0018333333333333335</v>
      </c>
      <c r="K24" s="29">
        <v>15</v>
      </c>
    </row>
    <row r="25" spans="1:11" ht="15">
      <c r="A25" s="1">
        <v>310</v>
      </c>
      <c r="B25" s="1">
        <v>311</v>
      </c>
      <c r="C25" s="1">
        <v>312</v>
      </c>
      <c r="D25" s="1">
        <v>5</v>
      </c>
      <c r="E25" s="1">
        <v>8</v>
      </c>
      <c r="F25" s="3" t="str">
        <f>VLOOKUP('Р-э'!$A25,Заявки!$A$2:$O$155,3,FALSE)</f>
        <v>Солнечногорск</v>
      </c>
      <c r="G25" s="38" t="str">
        <f>VLOOKUP('Р-э'!$A25,Заявки!$A$2:$O$155,6,FALSE)</f>
        <v>Криволапов Александр</v>
      </c>
      <c r="H25" s="39" t="str">
        <f>VLOOKUP('Р-э'!$B25,Заявки!$A$2:$O$155,6,FALSE)</f>
        <v>Пахомов Павел</v>
      </c>
      <c r="I25" s="38" t="str">
        <f>VLOOKUP('Р-э'!$C25,Заявки!$A$2:$O$155,6,FALSE)</f>
        <v>Моргунова Светлана</v>
      </c>
      <c r="J25" s="36">
        <v>0.0018366898148148147</v>
      </c>
      <c r="K25" s="29">
        <v>16</v>
      </c>
    </row>
    <row r="26" spans="1:11" ht="15">
      <c r="A26" s="1">
        <v>325</v>
      </c>
      <c r="B26" s="1">
        <v>326</v>
      </c>
      <c r="C26" s="1">
        <v>327</v>
      </c>
      <c r="D26" s="1">
        <v>6</v>
      </c>
      <c r="E26" s="1">
        <v>5</v>
      </c>
      <c r="F26" s="3" t="str">
        <f>VLOOKUP('Р-э'!$A26,Заявки!$A$2:$O$155,3,FALSE)</f>
        <v>Подольск</v>
      </c>
      <c r="G26" s="38" t="str">
        <f>VLOOKUP('Р-э'!$A26,Заявки!$A$2:$O$155,6,FALSE)</f>
        <v>Вялов Максим</v>
      </c>
      <c r="H26" s="39" t="str">
        <f>VLOOKUP('Р-э'!$B26,Заявки!$A$2:$O$155,6,FALSE)</f>
        <v>Дмитренко Юрий</v>
      </c>
      <c r="I26" s="38" t="str">
        <f>VLOOKUP('Р-э'!$C26,Заявки!$A$2:$O$155,6,FALSE)</f>
        <v>Перунова Юлия</v>
      </c>
      <c r="J26" s="36">
        <v>0.0018712962962962962</v>
      </c>
      <c r="K26" s="29">
        <v>17</v>
      </c>
    </row>
    <row r="27" spans="1:11" ht="15">
      <c r="A27" s="1">
        <v>341</v>
      </c>
      <c r="B27" s="1">
        <v>342</v>
      </c>
      <c r="C27" s="1">
        <v>343</v>
      </c>
      <c r="D27" s="1">
        <v>7</v>
      </c>
      <c r="E27" s="1">
        <v>1</v>
      </c>
      <c r="F27" s="3" t="str">
        <f>VLOOKUP('Р-э'!$A27,Заявки!$A$2:$O$155,3,FALSE)</f>
        <v>Железнодорожный</v>
      </c>
      <c r="G27" s="38" t="str">
        <f>VLOOKUP('Р-э'!$A27,Заявки!$A$2:$O$155,6,FALSE)</f>
        <v>Лобанов Иван</v>
      </c>
      <c r="H27" s="39" t="str">
        <f>VLOOKUP('Р-э'!$B27,Заявки!$A$2:$O$155,6,FALSE)</f>
        <v>Михалев Дмитрий</v>
      </c>
      <c r="I27" s="38" t="str">
        <f>VLOOKUP('Р-э'!$C27,Заявки!$A$2:$O$155,6,FALSE)</f>
        <v>Филатова Татьяна</v>
      </c>
      <c r="J27" s="36">
        <v>0.0018944444444444443</v>
      </c>
      <c r="K27" s="29">
        <v>18</v>
      </c>
    </row>
    <row r="28" spans="1:11" ht="15">
      <c r="A28" s="1">
        <v>211</v>
      </c>
      <c r="B28" s="1">
        <v>212</v>
      </c>
      <c r="C28" s="1">
        <v>213</v>
      </c>
      <c r="D28" s="1">
        <v>5</v>
      </c>
      <c r="E28" s="1">
        <v>1</v>
      </c>
      <c r="F28" s="3" t="str">
        <f>VLOOKUP('Р-э'!$A28,Заявки!$A$2:$O$155,3,FALSE)</f>
        <v>КФК-2</v>
      </c>
      <c r="G28" s="38" t="str">
        <f>VLOOKUP('Р-э'!$A28,Заявки!$A$2:$O$155,6,FALSE)</f>
        <v>Николаев Евгений</v>
      </c>
      <c r="H28" s="39" t="str">
        <f>VLOOKUP('Р-э'!$B28,Заявки!$A$2:$O$155,6,FALSE)</f>
        <v>Трунов Павел</v>
      </c>
      <c r="I28" s="38" t="str">
        <f>VLOOKUP('Р-э'!$C28,Заявки!$A$2:$O$155,6,FALSE)</f>
        <v>Кривова Светлана</v>
      </c>
      <c r="J28" s="36">
        <v>0.0018998842592592591</v>
      </c>
      <c r="K28" s="29">
        <v>19</v>
      </c>
    </row>
    <row r="29" spans="1:11" ht="15">
      <c r="A29" s="1">
        <v>189</v>
      </c>
      <c r="B29" s="1">
        <v>190</v>
      </c>
      <c r="C29" s="1">
        <v>191</v>
      </c>
      <c r="D29" s="1">
        <v>4</v>
      </c>
      <c r="E29" s="1">
        <v>8</v>
      </c>
      <c r="F29" s="3" t="str">
        <f>VLOOKUP('Р-э'!$A29,Заявки!$A$2:$O$155,3,FALSE)</f>
        <v>Дмитров</v>
      </c>
      <c r="G29" s="38" t="str">
        <f>VLOOKUP('Р-э'!$A29,Заявки!$A$2:$O$155,6,FALSE)</f>
        <v>Ягодкин Игорь</v>
      </c>
      <c r="H29" s="39" t="str">
        <f>VLOOKUP('Р-э'!$B29,Заявки!$A$2:$O$155,6,FALSE)</f>
        <v>Морозов Алексей</v>
      </c>
      <c r="I29" s="38" t="str">
        <f>VLOOKUP('Р-э'!$C29,Заявки!$A$2:$O$155,6,FALSE)</f>
        <v>Алексеева Анна</v>
      </c>
      <c r="J29" s="36">
        <v>0.0019415509259259258</v>
      </c>
      <c r="K29" s="29">
        <v>20</v>
      </c>
    </row>
    <row r="30" spans="1:11" ht="15">
      <c r="A30" s="1">
        <v>15</v>
      </c>
      <c r="B30" s="1">
        <v>16</v>
      </c>
      <c r="C30" s="1">
        <v>17</v>
      </c>
      <c r="D30" s="1">
        <v>1</v>
      </c>
      <c r="E30" s="1">
        <v>2</v>
      </c>
      <c r="F30" s="3" t="str">
        <f>VLOOKUP('Р-э'!$A30,Заявки!$A$2:$O$155,3,FALSE)</f>
        <v>Мытищи</v>
      </c>
      <c r="G30" s="38" t="str">
        <f>VLOOKUP('Р-э'!$A30,Заявки!$A$2:$O$155,6,FALSE)</f>
        <v>Сидорин Роман</v>
      </c>
      <c r="H30" s="39" t="str">
        <f>VLOOKUP('Р-э'!$B30,Заявки!$A$2:$O$155,6,FALSE)</f>
        <v>Каравайкин Евгений</v>
      </c>
      <c r="I30" s="38" t="str">
        <f>VLOOKUP('Р-э'!$C30,Заявки!$A$2:$O$155,6,FALSE)</f>
        <v>Одинцова Полина</v>
      </c>
      <c r="J30" s="36">
        <v>0.001947337962962963</v>
      </c>
      <c r="K30" s="29">
        <v>21</v>
      </c>
    </row>
    <row r="31" spans="1:11" ht="15">
      <c r="A31" s="1">
        <v>321</v>
      </c>
      <c r="B31" s="1">
        <v>322</v>
      </c>
      <c r="C31" s="1">
        <v>323</v>
      </c>
      <c r="D31" s="1">
        <v>6</v>
      </c>
      <c r="E31" s="1">
        <v>4</v>
      </c>
      <c r="F31" s="3" t="str">
        <f>VLOOKUP('Р-э'!$A31,Заявки!$A$2:$O$155,3,FALSE)</f>
        <v>Щелково</v>
      </c>
      <c r="G31" s="38" t="str">
        <f>VLOOKUP('Р-э'!$A31,Заявки!$A$2:$O$155,6,FALSE)</f>
        <v>Грязнов Владимир</v>
      </c>
      <c r="H31" s="39" t="str">
        <f>VLOOKUP('Р-э'!$B31,Заявки!$A$2:$O$155,6,FALSE)</f>
        <v>Цуцков Илья</v>
      </c>
      <c r="I31" s="38" t="str">
        <f>VLOOKUP('Р-э'!$C31,Заявки!$A$2:$O$155,6,FALSE)</f>
        <v>Зыкова Наталья</v>
      </c>
      <c r="J31" s="36">
        <v>0.001948611111111111</v>
      </c>
      <c r="K31" s="29">
        <v>22</v>
      </c>
    </row>
    <row r="32" spans="1:11" ht="15">
      <c r="A32" s="1">
        <v>304</v>
      </c>
      <c r="B32" s="1">
        <v>305</v>
      </c>
      <c r="C32" s="1">
        <v>306</v>
      </c>
      <c r="D32" s="1">
        <v>5</v>
      </c>
      <c r="E32" s="1">
        <v>6</v>
      </c>
      <c r="F32" s="3" t="str">
        <f>VLOOKUP('Р-э'!$A32,Заявки!$A$2:$O$155,3,FALSE)</f>
        <v>Зарайск</v>
      </c>
      <c r="G32" s="38" t="str">
        <f>VLOOKUP('Р-э'!$A32,Заявки!$A$2:$O$155,6,FALSE)</f>
        <v>Никитин Сергей</v>
      </c>
      <c r="H32" s="39" t="str">
        <f>VLOOKUP('Р-э'!$B32,Заявки!$A$2:$O$155,6,FALSE)</f>
        <v>Кокорев Андрей</v>
      </c>
      <c r="I32" s="38" t="str">
        <f>VLOOKUP('Р-э'!$C32,Заявки!$A$2:$O$155,6,FALSE)</f>
        <v>Семёнова Оксана</v>
      </c>
      <c r="J32" s="36">
        <v>0.001955671296296296</v>
      </c>
      <c r="K32" s="29">
        <v>23</v>
      </c>
    </row>
    <row r="33" spans="1:11" ht="15">
      <c r="A33" s="1">
        <v>347</v>
      </c>
      <c r="B33" s="1">
        <v>348</v>
      </c>
      <c r="C33" s="1">
        <v>349</v>
      </c>
      <c r="D33" s="1">
        <v>7</v>
      </c>
      <c r="E33" s="1">
        <v>3</v>
      </c>
      <c r="F33" s="3" t="str">
        <f>VLOOKUP('Р-э'!$A33,Заявки!$A$2:$O$155,3,FALSE)</f>
        <v>Ногинск</v>
      </c>
      <c r="G33" s="38" t="str">
        <f>VLOOKUP('Р-э'!$A33,Заявки!$A$2:$O$155,6,FALSE)</f>
        <v>Радкевич Виталий</v>
      </c>
      <c r="H33" s="39" t="str">
        <f>VLOOKUP('Р-э'!$B33,Заявки!$A$2:$O$155,6,FALSE)</f>
        <v>Сухов Геннадий</v>
      </c>
      <c r="I33" s="38" t="str">
        <f>VLOOKUP('Р-э'!$C33,Заявки!$A$2:$O$155,6,FALSE)</f>
        <v>Чиркова Александра</v>
      </c>
      <c r="J33" s="36">
        <v>0.002040740740740741</v>
      </c>
      <c r="K33" s="29">
        <v>24</v>
      </c>
    </row>
    <row r="34" spans="1:11" ht="15">
      <c r="A34" s="1">
        <v>186</v>
      </c>
      <c r="B34" s="1">
        <v>187</v>
      </c>
      <c r="C34" s="1">
        <v>188</v>
      </c>
      <c r="D34" s="1">
        <v>2</v>
      </c>
      <c r="E34" s="1">
        <v>8</v>
      </c>
      <c r="F34" s="3" t="str">
        <f>VLOOKUP('Р-э'!$A34,Заявки!$A$2:$O$155,3,FALSE)</f>
        <v>П.-Посад</v>
      </c>
      <c r="G34" s="38" t="str">
        <f>VLOOKUP('Р-э'!$A34,Заявки!$A$2:$O$155,6,FALSE)</f>
        <v>Cуслов Алексей</v>
      </c>
      <c r="H34" s="39" t="str">
        <f>VLOOKUP('Р-э'!$B34,Заявки!$A$2:$O$155,6,FALSE)</f>
        <v>Федорин Владимир</v>
      </c>
      <c r="I34" s="38" t="str">
        <f>VLOOKUP('Р-э'!$C34,Заявки!$A$2:$O$155,6,FALSE)</f>
        <v>Титор Ольга</v>
      </c>
      <c r="J34" s="36">
        <v>0.002104976851851852</v>
      </c>
      <c r="K34" s="29">
        <v>25</v>
      </c>
    </row>
    <row r="35" spans="1:11" ht="15">
      <c r="A35" s="1">
        <v>19</v>
      </c>
      <c r="B35" s="1">
        <v>20</v>
      </c>
      <c r="C35" s="1">
        <v>21</v>
      </c>
      <c r="D35" s="1">
        <v>1</v>
      </c>
      <c r="E35" s="1">
        <v>3</v>
      </c>
      <c r="F35" s="3" t="str">
        <f>VLOOKUP('Р-э'!$A35,Заявки!$A$2:$O$155,3,FALSE)</f>
        <v>Пушкино</v>
      </c>
      <c r="G35" s="38" t="str">
        <f>VLOOKUP('Р-э'!$A35,Заявки!$A$2:$O$155,6,FALSE)</f>
        <v>Киевец Сергей</v>
      </c>
      <c r="H35" s="39" t="str">
        <f>VLOOKUP('Р-э'!$B35,Заявки!$A$2:$O$155,6,FALSE)</f>
        <v>Котоменков Виктор</v>
      </c>
      <c r="I35" s="38" t="str">
        <f>VLOOKUP('Р-э'!$C35,Заявки!$A$2:$O$155,6,FALSE)</f>
        <v>Зайцева Людмила</v>
      </c>
      <c r="J35" s="36">
        <v>0.0021467592592592593</v>
      </c>
      <c r="K35" s="29">
        <v>26</v>
      </c>
    </row>
    <row r="36" spans="1:11" ht="15">
      <c r="A36" s="1">
        <v>31</v>
      </c>
      <c r="B36" s="1">
        <v>32</v>
      </c>
      <c r="C36" s="1">
        <v>33</v>
      </c>
      <c r="D36" s="1">
        <v>1</v>
      </c>
      <c r="E36" s="1">
        <v>6</v>
      </c>
      <c r="F36" s="3" t="str">
        <f>VLOOKUP('Р-э'!$A36,Заявки!$A$2:$O$155,3,FALSE)</f>
        <v>Наро-Фоминск</v>
      </c>
      <c r="G36" s="38" t="str">
        <f>VLOOKUP('Р-э'!$A36,Заявки!$A$2:$O$155,6,FALSE)</f>
        <v>Шашкин Александр</v>
      </c>
      <c r="H36" s="39" t="str">
        <f>VLOOKUP('Р-э'!$B36,Заявки!$A$2:$O$155,6,FALSE)</f>
        <v>Коновалов Павел</v>
      </c>
      <c r="I36" s="38" t="str">
        <f>VLOOKUP('Р-э'!$C36,Заявки!$A$2:$O$155,6,FALSE)</f>
        <v>Шаметова Любовь</v>
      </c>
      <c r="J36" s="36">
        <v>0.002164930555555556</v>
      </c>
      <c r="K36" s="29">
        <v>27</v>
      </c>
    </row>
    <row r="37" spans="1:11" ht="15">
      <c r="A37" s="1">
        <v>132</v>
      </c>
      <c r="B37" s="1">
        <v>133</v>
      </c>
      <c r="C37" s="1">
        <v>134</v>
      </c>
      <c r="D37" s="1">
        <v>2</v>
      </c>
      <c r="E37" s="1">
        <v>1</v>
      </c>
      <c r="F37" s="3" t="str">
        <f>VLOOKUP('Р-э'!$A37,Заявки!$A$2:$O$155,3,FALSE)</f>
        <v>КФК-1</v>
      </c>
      <c r="G37" s="38" t="str">
        <f>VLOOKUP('Р-э'!$A37,Заявки!$A$2:$O$155,6,FALSE)</f>
        <v>Лебедев Сергей</v>
      </c>
      <c r="H37" s="39" t="str">
        <f>VLOOKUP('Р-э'!$B37,Заявки!$A$2:$O$155,6,FALSE)</f>
        <v>Лебедев Евгений</v>
      </c>
      <c r="I37" s="38" t="str">
        <f>VLOOKUP('Р-э'!$C37,Заявки!$A$2:$O$155,6,FALSE)</f>
        <v>Комракова Людмила</v>
      </c>
      <c r="J37" s="36">
        <v>0.0022320601851851854</v>
      </c>
      <c r="K37" s="29">
        <v>28</v>
      </c>
    </row>
    <row r="38" spans="1:11" ht="15">
      <c r="A38" s="1">
        <v>7</v>
      </c>
      <c r="B38" s="1">
        <v>145</v>
      </c>
      <c r="C38" s="1">
        <v>331</v>
      </c>
      <c r="D38" s="1">
        <v>3</v>
      </c>
      <c r="E38" s="1">
        <v>5</v>
      </c>
      <c r="F38" s="3" t="str">
        <f>VLOOKUP('Р-э'!$A38,Заявки!$A$2:$O$155,3,FALSE)</f>
        <v>Динамо МО</v>
      </c>
      <c r="G38" s="38" t="str">
        <f>VLOOKUP('Р-э'!$A38,Заявки!$A$2:$O$155,6,FALSE)</f>
        <v>Маслова Анастасия</v>
      </c>
      <c r="H38" s="39" t="str">
        <f>VLOOKUP('Р-э'!$B38,Заявки!$A$2:$O$155,6,FALSE)</f>
        <v>Ишаев Павел</v>
      </c>
      <c r="I38" s="38" t="str">
        <f>VLOOKUP('Р-э'!$C38,Заявки!$A$2:$O$155,6,FALSE)</f>
        <v>Кутногорская Елена</v>
      </c>
      <c r="J38" s="36">
        <v>0.00225625</v>
      </c>
      <c r="K38" s="29">
        <v>29</v>
      </c>
    </row>
    <row r="39" spans="1:11" ht="15">
      <c r="A39" s="1">
        <v>154</v>
      </c>
      <c r="B39" s="1">
        <v>155</v>
      </c>
      <c r="C39" s="1">
        <v>156</v>
      </c>
      <c r="D39" s="1">
        <v>2</v>
      </c>
      <c r="E39" s="1">
        <v>4</v>
      </c>
      <c r="F39" s="3" t="str">
        <f>VLOOKUP('Р-э'!$A39,Заявки!$A$2:$O$155,3,FALSE)</f>
        <v>Клин</v>
      </c>
      <c r="G39" s="38" t="str">
        <f>VLOOKUP('Р-э'!$A39,Заявки!$A$2:$O$155,6,FALSE)</f>
        <v>Глухов Юрий</v>
      </c>
      <c r="H39" s="39" t="str">
        <f>VLOOKUP('Р-э'!$B39,Заявки!$A$2:$O$155,6,FALSE)</f>
        <v>Павлов Дмитрий</v>
      </c>
      <c r="I39" s="38" t="str">
        <f>VLOOKUP('Р-э'!$C39,Заявки!$A$2:$O$155,6,FALSE)</f>
        <v>Провина Мария</v>
      </c>
      <c r="J39" s="36">
        <v>0.002336689814814815</v>
      </c>
      <c r="K39" s="29">
        <v>30</v>
      </c>
    </row>
    <row r="40" spans="1:11" ht="15">
      <c r="A40" s="1">
        <v>146</v>
      </c>
      <c r="B40" s="1">
        <v>147</v>
      </c>
      <c r="C40" s="1">
        <v>148</v>
      </c>
      <c r="D40" s="1">
        <v>2</v>
      </c>
      <c r="E40" s="1">
        <v>2</v>
      </c>
      <c r="F40" s="3" t="str">
        <f>VLOOKUP('Р-э'!$A40,Заявки!$A$2:$O$155,3,FALSE)</f>
        <v>Волоколамск</v>
      </c>
      <c r="G40" s="38" t="str">
        <f>VLOOKUP('Р-э'!$A40,Заявки!$A$2:$O$155,6,FALSE)</f>
        <v>Бритов Дмитрий</v>
      </c>
      <c r="H40" s="39" t="str">
        <f>VLOOKUP('Р-э'!$B40,Заявки!$A$2:$O$155,6,FALSE)</f>
        <v>Мареев Евгений</v>
      </c>
      <c r="I40" s="38" t="str">
        <f>VLOOKUP('Р-э'!$C40,Заявки!$A$2:$O$155,6,FALSE)</f>
        <v>Чернова Любовь</v>
      </c>
      <c r="J40" s="36">
        <v>0.002359953703703704</v>
      </c>
      <c r="K40" s="29">
        <v>31</v>
      </c>
    </row>
    <row r="41" spans="1:11" ht="15">
      <c r="A41" s="1">
        <v>25</v>
      </c>
      <c r="B41" s="1">
        <v>26</v>
      </c>
      <c r="C41" s="1">
        <v>27</v>
      </c>
      <c r="D41" s="1">
        <v>1</v>
      </c>
      <c r="E41" s="1">
        <v>4</v>
      </c>
      <c r="F41" s="3" t="str">
        <f>VLOOKUP('Р-э'!$A41,Заявки!$A$2:$O$155,3,FALSE)</f>
        <v>Красногорск</v>
      </c>
      <c r="G41" s="38" t="str">
        <f>VLOOKUP('Р-э'!$A41,Заявки!$A$2:$O$155,6,FALSE)</f>
        <v>Котелевский Вячеслав</v>
      </c>
      <c r="H41" s="39" t="str">
        <f>VLOOKUP('Р-э'!$B41,Заявки!$A$2:$O$155,6,FALSE)</f>
        <v>Мелехин Александр</v>
      </c>
      <c r="I41" s="38" t="str">
        <f>VLOOKUP('Р-э'!$C41,Заявки!$A$2:$O$155,6,FALSE)</f>
        <v>Астахова Анна</v>
      </c>
      <c r="J41" s="36">
        <v>0.0023626157407407406</v>
      </c>
      <c r="K41" s="29">
        <v>32</v>
      </c>
    </row>
    <row r="42" spans="1:11" ht="15">
      <c r="A42" s="1">
        <v>28</v>
      </c>
      <c r="B42" s="1">
        <v>29</v>
      </c>
      <c r="C42" s="1">
        <v>30</v>
      </c>
      <c r="D42" s="1">
        <v>1</v>
      </c>
      <c r="E42" s="1">
        <v>5</v>
      </c>
      <c r="F42" s="3" t="str">
        <f>VLOOKUP('Р-э'!$A42,Заявки!$A$2:$O$155,3,FALSE)</f>
        <v>КФК-1</v>
      </c>
      <c r="G42" s="38" t="str">
        <f>VLOOKUP('Р-э'!$A42,Заявки!$A$2:$O$155,6,FALSE)</f>
        <v>Иванников Вячеслав</v>
      </c>
      <c r="H42" s="39" t="str">
        <f>VLOOKUP('Р-э'!$B42,Заявки!$A$2:$O$155,6,FALSE)</f>
        <v>Сучков Сергей</v>
      </c>
      <c r="I42" s="38" t="str">
        <f>VLOOKUP('Р-э'!$C42,Заявки!$A$2:$O$155,6,FALSE)</f>
        <v>Кузнецова Елена</v>
      </c>
      <c r="J42" s="36">
        <v>0.0024427083333333336</v>
      </c>
      <c r="K42" s="29">
        <v>33</v>
      </c>
    </row>
    <row r="43" spans="1:11" ht="15">
      <c r="A43" s="1">
        <v>344</v>
      </c>
      <c r="B43" s="1">
        <v>345</v>
      </c>
      <c r="C43" s="1">
        <v>346</v>
      </c>
      <c r="D43" s="1">
        <v>7</v>
      </c>
      <c r="E43" s="1">
        <v>2</v>
      </c>
      <c r="F43" s="3" t="str">
        <f>VLOOKUP('Р-э'!$A43,Заявки!$A$2:$O$155,3,FALSE)</f>
        <v>Балашиха</v>
      </c>
      <c r="G43" s="38" t="str">
        <f>VLOOKUP('Р-э'!$A43,Заявки!$A$2:$O$155,6,FALSE)</f>
        <v>Кильдичев Денис</v>
      </c>
      <c r="H43" s="39" t="str">
        <f>VLOOKUP('Р-э'!$B43,Заявки!$A$2:$O$155,6,FALSE)</f>
        <v>Герасимов Сергей</v>
      </c>
      <c r="I43" s="38" t="str">
        <f>VLOOKUP('Р-э'!$C43,Заявки!$A$2:$O$155,6,FALSE)</f>
        <v>Логачева Инна</v>
      </c>
      <c r="J43" s="36">
        <v>0.002469097222222222</v>
      </c>
      <c r="K43" s="29">
        <v>34</v>
      </c>
    </row>
    <row r="44" spans="1:11" ht="15">
      <c r="A44" s="1">
        <v>328</v>
      </c>
      <c r="B44" s="1">
        <v>329</v>
      </c>
      <c r="C44" s="1">
        <v>330</v>
      </c>
      <c r="D44" s="1">
        <v>6</v>
      </c>
      <c r="E44" s="1">
        <v>6</v>
      </c>
      <c r="F44" s="3" t="str">
        <f>VLOOKUP('Р-э'!$A44,Заявки!$A$2:$O$155,3,FALSE)</f>
        <v>Луховицы</v>
      </c>
      <c r="G44" s="38" t="str">
        <f>VLOOKUP('Р-э'!$A44,Заявки!$A$2:$O$155,6,FALSE)</f>
        <v>Курчатов Николай</v>
      </c>
      <c r="H44" s="39" t="str">
        <f>VLOOKUP('Р-э'!$B44,Заявки!$A$2:$O$155,6,FALSE)</f>
        <v>Песков Дмитрий</v>
      </c>
      <c r="I44" s="38" t="str">
        <f>VLOOKUP('Р-э'!$C44,Заявки!$A$2:$O$155,6,FALSE)</f>
        <v>Истомина Надежда</v>
      </c>
      <c r="J44" s="36">
        <v>0.002475810185185185</v>
      </c>
      <c r="K44" s="29">
        <v>35</v>
      </c>
    </row>
    <row r="45" spans="1:11" ht="15">
      <c r="A45" s="1">
        <v>165</v>
      </c>
      <c r="B45" s="1">
        <v>166</v>
      </c>
      <c r="C45" s="1">
        <v>167</v>
      </c>
      <c r="D45" s="1">
        <v>2</v>
      </c>
      <c r="E45" s="1">
        <v>7</v>
      </c>
      <c r="F45" s="3" t="str">
        <f>VLOOKUP('Р-э'!$A45,Заявки!$A$2:$O$155,3,FALSE)</f>
        <v>Егорьевск</v>
      </c>
      <c r="G45" s="38" t="str">
        <f>VLOOKUP('Р-э'!$A45,Заявки!$A$2:$O$155,6,FALSE)</f>
        <v>Ежов Сергей</v>
      </c>
      <c r="H45" s="39" t="str">
        <f>VLOOKUP('Р-э'!$B45,Заявки!$A$2:$O$155,6,FALSE)</f>
        <v>Мишин Денис</v>
      </c>
      <c r="I45" s="38" t="str">
        <f>VLOOKUP('Р-э'!$C45,Заявки!$A$2:$O$155,6,FALSE)</f>
        <v>Селиверстова Ольга</v>
      </c>
      <c r="J45" s="36">
        <v>0.002545949074074074</v>
      </c>
      <c r="K45" s="29">
        <v>36</v>
      </c>
    </row>
    <row r="46" spans="1:11" ht="15">
      <c r="A46" s="1">
        <v>103</v>
      </c>
      <c r="B46" s="1">
        <v>104</v>
      </c>
      <c r="C46" s="1">
        <v>105</v>
      </c>
      <c r="D46" s="1">
        <v>1</v>
      </c>
      <c r="E46" s="1">
        <v>8</v>
      </c>
      <c r="F46" s="3" t="str">
        <f>VLOOKUP('Р-э'!$A46,Заявки!$A$2:$O$155,3,FALSE)</f>
        <v>Руза</v>
      </c>
      <c r="G46" s="38" t="str">
        <f>VLOOKUP('Р-э'!$A46,Заявки!$A$2:$O$155,6,FALSE)</f>
        <v>Папшев Алексей</v>
      </c>
      <c r="H46" s="39" t="str">
        <f>VLOOKUP('Р-э'!$B46,Заявки!$A$2:$O$155,6,FALSE)</f>
        <v>Якушев Александр</v>
      </c>
      <c r="I46" s="38" t="str">
        <f>VLOOKUP('Р-э'!$C46,Заявки!$A$2:$O$155,6,FALSE)</f>
        <v>Колганова Светлана</v>
      </c>
      <c r="J46" s="36">
        <v>0.0025542824074074075</v>
      </c>
      <c r="K46" s="29">
        <v>37</v>
      </c>
    </row>
    <row r="47" spans="1:11" ht="15">
      <c r="A47" s="1">
        <v>162</v>
      </c>
      <c r="B47" s="1">
        <v>163</v>
      </c>
      <c r="C47" s="1">
        <v>164</v>
      </c>
      <c r="D47" s="1">
        <v>2</v>
      </c>
      <c r="E47" s="1">
        <v>6</v>
      </c>
      <c r="F47" s="3" t="str">
        <f>VLOOKUP('Р-э'!$A47,Заявки!$A$2:$O$155,3,FALSE)</f>
        <v>Коломна</v>
      </c>
      <c r="G47" s="38" t="str">
        <f>VLOOKUP('Р-э'!$A47,Заявки!$A$2:$O$155,6,FALSE)</f>
        <v>Московцев Андрей</v>
      </c>
      <c r="H47" s="39" t="str">
        <f>VLOOKUP('Р-э'!$B47,Заявки!$A$2:$O$155,6,FALSE)</f>
        <v>Салихов Руслан</v>
      </c>
      <c r="I47" s="38" t="str">
        <f>VLOOKUP('Р-э'!$C47,Заявки!$A$2:$O$155,6,FALSE)</f>
        <v>Гриценко Елена</v>
      </c>
      <c r="J47" s="36">
        <v>0.0025557870370370374</v>
      </c>
      <c r="K47" s="29">
        <v>38</v>
      </c>
    </row>
    <row r="48" spans="1:11" ht="15">
      <c r="A48" s="1">
        <v>313</v>
      </c>
      <c r="B48" s="1">
        <v>314</v>
      </c>
      <c r="C48" s="1">
        <v>315</v>
      </c>
      <c r="D48" s="1">
        <v>6</v>
      </c>
      <c r="E48" s="1">
        <v>1</v>
      </c>
      <c r="F48" s="3" t="str">
        <f>VLOOKUP('Р-э'!$A48,Заявки!$A$2:$O$155,3,FALSE)</f>
        <v>Можайск</v>
      </c>
      <c r="G48" s="38" t="str">
        <f>VLOOKUP('Р-э'!$A48,Заявки!$A$2:$O$155,6,FALSE)</f>
        <v>Толкачев Владимир</v>
      </c>
      <c r="H48" s="39" t="str">
        <f>VLOOKUP('Р-э'!$B48,Заявки!$A$2:$O$155,6,FALSE)</f>
        <v>Шевлягин Алексей</v>
      </c>
      <c r="I48" s="38" t="str">
        <f>VLOOKUP('Р-э'!$C48,Заявки!$A$2:$O$155,6,FALSE)</f>
        <v>Короткова Любовь</v>
      </c>
      <c r="J48" s="36">
        <v>0.002600347222222222</v>
      </c>
      <c r="K48" s="29">
        <v>39</v>
      </c>
    </row>
    <row r="49" spans="1:11" ht="15">
      <c r="A49" s="1">
        <v>151</v>
      </c>
      <c r="B49" s="1">
        <v>152</v>
      </c>
      <c r="C49" s="1">
        <v>153</v>
      </c>
      <c r="D49" s="1">
        <v>2</v>
      </c>
      <c r="E49" s="1">
        <v>3</v>
      </c>
      <c r="F49" s="3" t="str">
        <f>VLOOKUP('Р-э'!$A49,Заявки!$A$2:$O$155,3,FALSE)</f>
        <v>Орехово-Зуево</v>
      </c>
      <c r="G49" s="38" t="str">
        <f>VLOOKUP('Р-э'!$A49,Заявки!$A$2:$O$155,6,FALSE)</f>
        <v>Ковалев Алексей</v>
      </c>
      <c r="H49" s="39" t="str">
        <f>VLOOKUP('Р-э'!$B49,Заявки!$A$2:$O$155,6,FALSE)</f>
        <v>Иванов Виктор</v>
      </c>
      <c r="I49" s="38" t="str">
        <f>VLOOKUP('Р-э'!$C49,Заявки!$A$2:$O$155,6,FALSE)</f>
        <v>Исаева Анна</v>
      </c>
      <c r="J49" s="36">
        <v>0.002651388888888889</v>
      </c>
      <c r="K49" s="29">
        <v>40</v>
      </c>
    </row>
    <row r="50" spans="1:11" ht="15">
      <c r="A50" s="1">
        <v>9</v>
      </c>
      <c r="B50" s="1">
        <v>10</v>
      </c>
      <c r="C50" s="1">
        <v>11</v>
      </c>
      <c r="D50" s="1">
        <v>4</v>
      </c>
      <c r="E50" s="1">
        <v>5</v>
      </c>
      <c r="F50" s="3" t="str">
        <f>VLOOKUP('Р-э'!$A50,Заявки!$A$2:$O$155,3,FALSE)</f>
        <v>Домодедово</v>
      </c>
      <c r="G50" s="38" t="str">
        <f>VLOOKUP('Р-э'!$A50,Заявки!$A$2:$O$155,6,FALSE)</f>
        <v>Черных Игорь</v>
      </c>
      <c r="H50" s="39" t="str">
        <f>VLOOKUP('Р-э'!$B50,Заявки!$A$2:$O$155,6,FALSE)</f>
        <v>Шапоров Евгений</v>
      </c>
      <c r="I50" s="38" t="str">
        <f>VLOOKUP('Р-э'!$C50,Заявки!$A$2:$O$155,6,FALSE)</f>
        <v>Майорова Оксана</v>
      </c>
      <c r="J50" s="36">
        <v>0.0027050925925925927</v>
      </c>
      <c r="K50" s="29">
        <v>41</v>
      </c>
    </row>
    <row r="51" spans="1:11" ht="15">
      <c r="A51" s="1">
        <v>316</v>
      </c>
      <c r="B51" s="1">
        <v>317</v>
      </c>
      <c r="C51" s="1">
        <v>318</v>
      </c>
      <c r="D51" s="1">
        <v>6</v>
      </c>
      <c r="E51" s="1">
        <v>2</v>
      </c>
      <c r="F51" s="3" t="str">
        <f>VLOOKUP('Р-э'!$A51,Заявки!$A$2:$O$155,3,FALSE)</f>
        <v>Шаховская</v>
      </c>
      <c r="G51" s="38" t="str">
        <f>VLOOKUP('Р-э'!$A51,Заявки!$A$2:$O$155,6,FALSE)</f>
        <v>Егоров Вячеслав</v>
      </c>
      <c r="H51" s="39" t="str">
        <f>VLOOKUP('Р-э'!$B51,Заявки!$A$2:$O$155,6,FALSE)</f>
        <v>Самойлик Николай</v>
      </c>
      <c r="I51" s="38" t="str">
        <f>VLOOKUP('Р-э'!$C51,Заявки!$A$2:$O$155,6,FALSE)</f>
        <v>Томилова Наталья</v>
      </c>
      <c r="J51" s="36">
        <v>0.0027462962962962966</v>
      </c>
      <c r="K51" s="29">
        <v>42</v>
      </c>
    </row>
    <row r="52" spans="1:11" ht="15">
      <c r="A52" s="1">
        <v>220</v>
      </c>
      <c r="B52" s="1">
        <v>221</v>
      </c>
      <c r="C52" s="1">
        <v>222</v>
      </c>
      <c r="D52" s="1">
        <v>5</v>
      </c>
      <c r="E52" s="1">
        <v>3</v>
      </c>
      <c r="F52" s="3" t="str">
        <f>VLOOKUP('Р-э'!$A52,Заявки!$A$2:$O$155,3,FALSE)</f>
        <v>Кашира</v>
      </c>
      <c r="G52" s="38" t="str">
        <f>VLOOKUP('Р-э'!$A52,Заявки!$A$2:$O$155,6,FALSE)</f>
        <v>Иевский Илья</v>
      </c>
      <c r="H52" s="39" t="str">
        <f>VLOOKUP('Р-э'!$B52,Заявки!$A$2:$O$155,6,FALSE)</f>
        <v>Бобков Константин</v>
      </c>
      <c r="I52" s="38" t="str">
        <f>VLOOKUP('Р-э'!$C52,Заявки!$A$2:$O$155,6,FALSE)</f>
        <v>Новикова Елена</v>
      </c>
      <c r="J52" s="36">
        <v>0.0030859953703703705</v>
      </c>
      <c r="K52" s="29">
        <v>43</v>
      </c>
    </row>
    <row r="53" spans="1:11" ht="15">
      <c r="A53" s="1">
        <v>34</v>
      </c>
      <c r="B53" s="1">
        <v>35</v>
      </c>
      <c r="C53" s="1">
        <v>36</v>
      </c>
      <c r="D53" s="1">
        <v>1</v>
      </c>
      <c r="E53" s="1">
        <v>7</v>
      </c>
      <c r="F53" s="3" t="str">
        <f>VLOOKUP('Р-э'!$A53,Заявки!$A$2:$O$155,3,FALSE)</f>
        <v>Электросталь</v>
      </c>
      <c r="G53" s="38" t="str">
        <f>VLOOKUP('Р-э'!$A53,Заявки!$A$2:$O$155,6,FALSE)</f>
        <v>Афанасьев Сергей</v>
      </c>
      <c r="H53" s="39" t="str">
        <f>VLOOKUP('Р-э'!$B53,Заявки!$A$2:$O$155,6,FALSE)</f>
        <v>Горнов Руслан</v>
      </c>
      <c r="I53" s="38" t="str">
        <f>VLOOKUP('Р-э'!$C53,Заявки!$A$2:$O$155,6,FALSE)</f>
        <v>Ефременко Екатерина</v>
      </c>
      <c r="J53" s="36">
        <v>0.041666666666666664</v>
      </c>
      <c r="K53" s="29"/>
    </row>
    <row r="54" spans="1:11" ht="15">
      <c r="A54" s="1">
        <v>199</v>
      </c>
      <c r="B54" s="1">
        <v>200</v>
      </c>
      <c r="C54" s="1">
        <v>201</v>
      </c>
      <c r="D54" s="1">
        <v>4</v>
      </c>
      <c r="E54" s="1">
        <v>2</v>
      </c>
      <c r="F54" s="3" t="str">
        <f>VLOOKUP('Р-э'!$A54,Заявки!$A$2:$O$155,3,FALSE)</f>
        <v>Истра</v>
      </c>
      <c r="G54" s="38" t="str">
        <f>VLOOKUP('Р-э'!$A54,Заявки!$A$2:$O$155,6,FALSE)</f>
        <v>Гаранов Антон</v>
      </c>
      <c r="H54" s="39" t="str">
        <f>VLOOKUP('Р-э'!$B54,Заявки!$A$2:$O$155,6,FALSE)</f>
        <v>Ковынева Марина</v>
      </c>
      <c r="I54" s="38" t="str">
        <f>VLOOKUP('Р-э'!$C54,Заявки!$A$2:$O$155,6,FALSE)</f>
        <v>Игошева Анастасия</v>
      </c>
      <c r="J54" s="36">
        <v>0.041666666666666664</v>
      </c>
      <c r="K54" s="29"/>
    </row>
    <row r="55" spans="1:11" ht="15">
      <c r="A55" s="1">
        <v>202</v>
      </c>
      <c r="B55" s="1">
        <v>203</v>
      </c>
      <c r="C55" s="1">
        <v>204</v>
      </c>
      <c r="D55" s="1">
        <v>4</v>
      </c>
      <c r="E55" s="1">
        <v>3</v>
      </c>
      <c r="F55" s="3" t="str">
        <f>VLOOKUP('Р-э'!$A55,Заявки!$A$2:$O$155,3,FALSE)</f>
        <v>Жуковский</v>
      </c>
      <c r="G55" s="38" t="str">
        <f>VLOOKUP('Р-э'!$A55,Заявки!$A$2:$O$155,6,FALSE)</f>
        <v>Чугунов Илья</v>
      </c>
      <c r="H55" s="39" t="str">
        <f>VLOOKUP('Р-э'!$B55,Заявки!$A$2:$O$155,6,FALSE)</f>
        <v>Баев Иван</v>
      </c>
      <c r="I55" s="38" t="str">
        <f>VLOOKUP('Р-э'!$C55,Заявки!$A$2:$O$155,6,FALSE)</f>
        <v>Долгина Екатерина</v>
      </c>
      <c r="J55" s="36">
        <v>0.041666666666666664</v>
      </c>
      <c r="K55" s="29"/>
    </row>
    <row r="56" spans="1:11" ht="15">
      <c r="A56" s="1">
        <v>214</v>
      </c>
      <c r="B56" s="1">
        <v>215</v>
      </c>
      <c r="C56" s="1">
        <v>216</v>
      </c>
      <c r="D56" s="1">
        <v>5</v>
      </c>
      <c r="E56" s="1">
        <v>2</v>
      </c>
      <c r="F56" s="3" t="str">
        <f>VLOOKUP('Р-э'!$A56,Заявки!$A$2:$O$155,3,FALSE)</f>
        <v>СП ДПС Юг</v>
      </c>
      <c r="G56" s="38" t="str">
        <f>VLOOKUP('Р-э'!$A56,Заявки!$A$2:$O$155,6,FALSE)</f>
        <v>Тюкин Юрий</v>
      </c>
      <c r="H56" s="39" t="str">
        <f>VLOOKUP('Р-э'!$B56,Заявки!$A$2:$O$155,6,FALSE)</f>
        <v>Разенков Вадим</v>
      </c>
      <c r="I56" s="38" t="str">
        <f>VLOOKUP('Р-э'!$C56,Заявки!$A$2:$O$155,6,FALSE)</f>
        <v>Сидорова Анна</v>
      </c>
      <c r="J56" s="36">
        <v>0.041666666666666664</v>
      </c>
      <c r="K56" s="29"/>
    </row>
  </sheetData>
  <sheetProtection/>
  <mergeCells count="4">
    <mergeCell ref="F1:K1"/>
    <mergeCell ref="F2:K2"/>
    <mergeCell ref="F3:K3"/>
    <mergeCell ref="F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0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D19">
      <selection activeCell="O40" sqref="O40"/>
    </sheetView>
  </sheetViews>
  <sheetFormatPr defaultColWidth="9.140625" defaultRowHeight="15" outlineLevelCol="1"/>
  <cols>
    <col min="1" max="3" width="4.00390625" style="0" hidden="1" customWidth="1" outlineLevel="1"/>
    <col min="4" max="4" width="7.28125" style="0" bestFit="1" customWidth="1" collapsed="1"/>
    <col min="5" max="5" width="14.57421875" style="0" hidden="1" customWidth="1" outlineLevel="1"/>
    <col min="6" max="6" width="14.57421875" style="0" customWidth="1" collapsed="1"/>
    <col min="7" max="7" width="22.57421875" style="0" hidden="1" customWidth="1" outlineLevel="1"/>
    <col min="8" max="8" width="22.57421875" style="0" customWidth="1" collapsed="1"/>
    <col min="9" max="9" width="19.7109375" style="0" hidden="1" customWidth="1" outlineLevel="1"/>
    <col min="10" max="10" width="21.57421875" style="0" bestFit="1" customWidth="1" collapsed="1"/>
    <col min="11" max="11" width="11.7109375" style="0" hidden="1" customWidth="1" outlineLevel="1"/>
    <col min="12" max="12" width="21.7109375" style="0" customWidth="1" collapsed="1"/>
    <col min="13" max="13" width="9.28125" style="0" hidden="1" customWidth="1" outlineLevel="1"/>
    <col min="14" max="14" width="11.00390625" style="0" customWidth="1" collapsed="1"/>
    <col min="15" max="15" width="6.8515625" style="0" bestFit="1" customWidth="1"/>
  </cols>
  <sheetData>
    <row r="1" spans="5:17" ht="22.5">
      <c r="E1" s="64" t="s">
        <v>373</v>
      </c>
      <c r="F1" s="64"/>
      <c r="G1" s="64"/>
      <c r="H1" s="64"/>
      <c r="I1" s="64"/>
      <c r="J1" s="64"/>
      <c r="K1" s="64"/>
      <c r="L1" s="64"/>
      <c r="M1" s="64"/>
      <c r="N1" s="64"/>
      <c r="P1" s="30"/>
      <c r="Q1" s="30"/>
    </row>
    <row r="2" spans="5:17" ht="15">
      <c r="E2" s="65" t="s">
        <v>398</v>
      </c>
      <c r="F2" s="65"/>
      <c r="G2" s="65"/>
      <c r="H2" s="65"/>
      <c r="I2" s="65"/>
      <c r="J2" s="65"/>
      <c r="K2" s="65"/>
      <c r="L2" s="65"/>
      <c r="M2" s="65"/>
      <c r="N2" s="65"/>
      <c r="P2" s="12"/>
      <c r="Q2" s="12"/>
    </row>
    <row r="3" spans="5:17" ht="15">
      <c r="E3" s="65" t="s">
        <v>375</v>
      </c>
      <c r="F3" s="65"/>
      <c r="G3" s="65"/>
      <c r="H3" s="65"/>
      <c r="I3" s="65"/>
      <c r="J3" s="65"/>
      <c r="K3" s="65"/>
      <c r="L3" s="65"/>
      <c r="M3" s="65"/>
      <c r="N3" s="65"/>
      <c r="P3" s="31"/>
      <c r="Q3" s="31"/>
    </row>
    <row r="4" spans="5:17" ht="28.5">
      <c r="E4" s="68" t="s">
        <v>425</v>
      </c>
      <c r="F4" s="68"/>
      <c r="G4" s="68"/>
      <c r="H4" s="68"/>
      <c r="I4" s="68"/>
      <c r="J4" s="68"/>
      <c r="K4" s="68"/>
      <c r="L4" s="68"/>
      <c r="M4" s="68"/>
      <c r="N4" s="68"/>
      <c r="P4" s="31"/>
      <c r="Q4" s="31"/>
    </row>
    <row r="5" spans="5:12" ht="15">
      <c r="E5" s="9"/>
      <c r="F5" s="9"/>
      <c r="K5" s="1"/>
      <c r="L5" s="1"/>
    </row>
    <row r="6" spans="6:14" ht="15.75">
      <c r="F6" s="11" t="s">
        <v>374</v>
      </c>
      <c r="K6" s="1"/>
      <c r="L6" s="1"/>
      <c r="N6" s="8" t="s">
        <v>376</v>
      </c>
    </row>
    <row r="7" spans="6:12" ht="15">
      <c r="F7" s="11" t="s">
        <v>399</v>
      </c>
      <c r="K7" s="1"/>
      <c r="L7" s="1"/>
    </row>
    <row r="9" spans="1:15" ht="15">
      <c r="A9" t="s">
        <v>0</v>
      </c>
      <c r="B9" t="s">
        <v>420</v>
      </c>
      <c r="C9" t="s">
        <v>421</v>
      </c>
      <c r="D9" t="s">
        <v>506</v>
      </c>
      <c r="E9" t="s">
        <v>430</v>
      </c>
      <c r="F9" t="s">
        <v>2</v>
      </c>
      <c r="G9" t="s">
        <v>426</v>
      </c>
      <c r="H9" t="s">
        <v>424</v>
      </c>
      <c r="I9" t="s">
        <v>427</v>
      </c>
      <c r="J9" s="42" t="s">
        <v>422</v>
      </c>
      <c r="K9" s="42" t="s">
        <v>428</v>
      </c>
      <c r="L9" t="s">
        <v>423</v>
      </c>
      <c r="M9" t="s">
        <v>429</v>
      </c>
      <c r="N9" s="1" t="s">
        <v>7</v>
      </c>
      <c r="O9" s="1" t="s">
        <v>415</v>
      </c>
    </row>
    <row r="10" spans="1:15" ht="15">
      <c r="A10" s="1">
        <v>195</v>
      </c>
      <c r="B10" s="1">
        <v>196</v>
      </c>
      <c r="C10" s="1">
        <v>197</v>
      </c>
      <c r="D10" s="29">
        <f>VLOOKUP(Динамо!$E10,КФК!$A$2:$E$61,2,FALSE)</f>
        <v>1</v>
      </c>
      <c r="E10" s="29">
        <f>VLOOKUP(Динамо!$A10,Заявки!$A$2:$O$155,2,FALSE)</f>
        <v>6</v>
      </c>
      <c r="F10" s="3" t="str">
        <f>VLOOKUP(Динамо!$A10,Заявки!$A$2:$O$155,3,FALSE)</f>
        <v>КФК-10 МОФ</v>
      </c>
      <c r="G10" s="36">
        <f>VLOOKUP(Динамо!$A10,'Р-м'!$A$10:$H$112,7,FALSE)</f>
        <v>0.0007560185185185186</v>
      </c>
      <c r="H10" s="38" t="str">
        <f>VLOOKUP(Динамо!$A10,Заявки!$A$2:$O$155,6,FALSE)</f>
        <v>Резниченко Антон</v>
      </c>
      <c r="I10" s="36">
        <f>VLOOKUP(Динамо!$B10,'Р-м'!$A$10:$H$112,7,FALSE)</f>
        <v>0.0007027777777777778</v>
      </c>
      <c r="J10" s="39" t="str">
        <f>VLOOKUP(Динамо!$B10,Заявки!$A$2:$O$155,6,FALSE)</f>
        <v>Федин Александр</v>
      </c>
      <c r="K10" s="43">
        <f>VLOOKUP(Динамо!$C10,'Р-ж'!$A$10:$H$60,7,FALSE)</f>
        <v>0.0005013888888888889</v>
      </c>
      <c r="L10" s="38" t="str">
        <f>VLOOKUP(Динамо!$C10,Заявки!$A$2:$O$155,6,FALSE)</f>
        <v>Мареева Анастасия</v>
      </c>
      <c r="M10" s="36">
        <f>VLOOKUP(Динамо!$A10,'Р-э'!$A$10:$K$56,10,FALSE)</f>
        <v>0.0015179398148148148</v>
      </c>
      <c r="N10" s="36">
        <f>Динамо!$G10+Динамо!$I10+Динамо!$K10+Динамо!$M10</f>
        <v>0.0034781250000000003</v>
      </c>
      <c r="O10" s="29">
        <v>1</v>
      </c>
    </row>
    <row r="11" spans="1:15" ht="15">
      <c r="A11" s="1">
        <v>106</v>
      </c>
      <c r="B11" s="1">
        <v>107</v>
      </c>
      <c r="C11" s="1">
        <v>108</v>
      </c>
      <c r="D11" s="29">
        <f>VLOOKUP(Динамо!$E11,КФК!$A$2:$E$61,2,FALSE)</f>
        <v>1</v>
      </c>
      <c r="E11" s="29">
        <f>VLOOKUP(Динамо!$A11,Заявки!$A$2:$O$155,2,FALSE)</f>
        <v>5</v>
      </c>
      <c r="F11" s="3" t="str">
        <f>VLOOKUP(Динамо!$A11,Заявки!$A$2:$O$155,3,FALSE)</f>
        <v>КФК-4 УФСКН</v>
      </c>
      <c r="G11" s="36">
        <f>VLOOKUP(Динамо!$A11,'Р-м'!$A$10:$H$112,7,FALSE)</f>
        <v>0.0009064814814814816</v>
      </c>
      <c r="H11" s="38" t="str">
        <f>VLOOKUP(Динамо!$A11,Заявки!$A$2:$O$155,6,FALSE)</f>
        <v>Капчёнов Александр</v>
      </c>
      <c r="I11" s="36">
        <f>VLOOKUP(Динамо!$B11,'Р-м'!$A$10:$H$112,7,FALSE)</f>
        <v>0.0010552083333333333</v>
      </c>
      <c r="J11" s="39" t="str">
        <f>VLOOKUP(Динамо!$B11,Заявки!$A$2:$O$155,6,FALSE)</f>
        <v>Демченко Роман</v>
      </c>
      <c r="K11" s="43">
        <f>VLOOKUP(Динамо!$C11,'Р-ж'!$A$10:$H$60,7,FALSE)</f>
        <v>0.00039803240740740744</v>
      </c>
      <c r="L11" s="38" t="str">
        <f>VLOOKUP(Динамо!$C11,Заявки!$A$2:$O$155,6,FALSE)</f>
        <v>Кислухина Валентина</v>
      </c>
      <c r="M11" s="36">
        <f>VLOOKUP(Динамо!$A11,'Р-э'!$A$10:$K$56,10,FALSE)</f>
        <v>0.00170625</v>
      </c>
      <c r="N11" s="36">
        <f>Динамо!$G11+Динамо!$I11+Динамо!$K11+Динамо!$M11</f>
        <v>0.0040659722222222226</v>
      </c>
      <c r="O11" s="29">
        <v>2</v>
      </c>
    </row>
    <row r="12" spans="1:15" ht="15">
      <c r="A12" s="1">
        <v>159</v>
      </c>
      <c r="B12" s="1">
        <v>160</v>
      </c>
      <c r="C12" s="1">
        <v>161</v>
      </c>
      <c r="D12" s="29">
        <f>VLOOKUP(Динамо!$E12,КФК!$A$2:$E$61,2,FALSE)</f>
        <v>1</v>
      </c>
      <c r="E12" s="29">
        <f>VLOOKUP(Динамо!$A12,Заявки!$A$2:$O$155,2,FALSE)</f>
        <v>14</v>
      </c>
      <c r="F12" s="3" t="str">
        <f>VLOOKUP(Динамо!$A12,Заявки!$A$2:$O$155,3,FALSE)</f>
        <v>Одинцово</v>
      </c>
      <c r="G12" s="36">
        <f>VLOOKUP(Динамо!$A12,'Р-м'!$A$10:$H$112,7,FALSE)</f>
        <v>0.0007874999999999999</v>
      </c>
      <c r="H12" s="38" t="str">
        <f>VLOOKUP(Динамо!$A12,Заявки!$A$2:$O$155,6,FALSE)</f>
        <v>Даценко Андрей</v>
      </c>
      <c r="I12" s="36">
        <f>VLOOKUP(Динамо!$B12,'Р-м'!$A$10:$H$112,7,FALSE)</f>
        <v>0.0008607638888888889</v>
      </c>
      <c r="J12" s="39" t="str">
        <f>VLOOKUP(Динамо!$B12,Заявки!$A$2:$O$155,6,FALSE)</f>
        <v>Ковалев Александр</v>
      </c>
      <c r="K12" s="43">
        <f>VLOOKUP(Динамо!$C12,'Р-ж'!$A$10:$H$60,7,FALSE)</f>
        <v>0.0006535879629629629</v>
      </c>
      <c r="L12" s="38" t="str">
        <f>VLOOKUP(Динамо!$C12,Заявки!$A$2:$O$155,6,FALSE)</f>
        <v>Барановская Юлия</v>
      </c>
      <c r="M12" s="36">
        <f>VLOOKUP(Динамо!$A12,'Р-э'!$A$10:$K$56,10,FALSE)</f>
        <v>0.0018228009259259258</v>
      </c>
      <c r="N12" s="36">
        <f>Динамо!$G12+Динамо!$I12+Динамо!$K12+Динамо!$M12</f>
        <v>0.004124652777777777</v>
      </c>
      <c r="O12" s="29">
        <v>3</v>
      </c>
    </row>
    <row r="13" spans="1:15" ht="15">
      <c r="A13" s="1">
        <v>307</v>
      </c>
      <c r="B13" s="1">
        <v>308</v>
      </c>
      <c r="C13" s="1">
        <v>309</v>
      </c>
      <c r="D13" s="29">
        <f>VLOOKUP(Динамо!$E13,КФК!$A$2:$E$61,2,FALSE)</f>
        <v>1</v>
      </c>
      <c r="E13" s="29">
        <f>VLOOKUP(Динамо!$A13,Заявки!$A$2:$O$155,2,FALSE)</f>
        <v>12</v>
      </c>
      <c r="F13" s="3" t="str">
        <f>VLOOKUP(Динамо!$A13,Заявки!$A$2:$O$155,3,FALSE)</f>
        <v>Раменское</v>
      </c>
      <c r="G13" s="36">
        <f>VLOOKUP(Динамо!$A13,'Р-м'!$A$10:$H$112,7,FALSE)</f>
        <v>0.0008249999999999999</v>
      </c>
      <c r="H13" s="38" t="str">
        <f>VLOOKUP(Динамо!$A13,Заявки!$A$2:$O$155,6,FALSE)</f>
        <v>Сарафанов Алексей</v>
      </c>
      <c r="I13" s="36">
        <f>VLOOKUP(Динамо!$B13,'Р-м'!$A$10:$H$112,7,FALSE)</f>
        <v>0.0009775462962962962</v>
      </c>
      <c r="J13" s="39" t="str">
        <f>VLOOKUP(Динамо!$B13,Заявки!$A$2:$O$155,6,FALSE)</f>
        <v>Нижник Кирилл</v>
      </c>
      <c r="K13" s="43">
        <f>VLOOKUP(Динамо!$C13,'Р-ж'!$A$10:$H$60,7,FALSE)</f>
        <v>0.0005833333333333334</v>
      </c>
      <c r="L13" s="38" t="str">
        <f>VLOOKUP(Динамо!$C13,Заявки!$A$2:$O$155,6,FALSE)</f>
        <v>Шаронова Оксана</v>
      </c>
      <c r="M13" s="36">
        <f>VLOOKUP(Динамо!$A13,'Р-э'!$A$10:$K$56,10,FALSE)</f>
        <v>0.001809837962962963</v>
      </c>
      <c r="N13" s="36">
        <f>Динамо!$G13+Динамо!$I13+Динамо!$K13+Динамо!$M13</f>
        <v>0.004195717592592592</v>
      </c>
      <c r="O13" s="29">
        <v>4</v>
      </c>
    </row>
    <row r="14" spans="1:15" ht="15">
      <c r="A14" s="1">
        <v>332</v>
      </c>
      <c r="B14" s="1">
        <v>333</v>
      </c>
      <c r="C14" s="1">
        <v>334</v>
      </c>
      <c r="D14" s="29">
        <f>VLOOKUP(Динамо!$E14,КФК!$A$2:$E$61,2,FALSE)</f>
        <v>1</v>
      </c>
      <c r="E14" s="29">
        <f>VLOOKUP(Динамо!$A14,Заявки!$A$2:$O$155,2,FALSE)</f>
        <v>17</v>
      </c>
      <c r="F14" s="3" t="str">
        <f>VLOOKUP(Динамо!$A14,Заявки!$A$2:$O$155,3,FALSE)</f>
        <v>Люберцы</v>
      </c>
      <c r="G14" s="36">
        <f>VLOOKUP(Динамо!$A14,'Р-м'!$A$10:$H$112,7,FALSE)</f>
        <v>0.0007086805555555556</v>
      </c>
      <c r="H14" s="38" t="str">
        <f>VLOOKUP(Динамо!$A14,Заявки!$A$2:$O$155,6,FALSE)</f>
        <v>Стоякин Михаил</v>
      </c>
      <c r="I14" s="36">
        <f>VLOOKUP(Динамо!$B14,'Р-м'!$A$10:$H$112,7,FALSE)</f>
        <v>0.0010913194444444445</v>
      </c>
      <c r="J14" s="39" t="str">
        <f>VLOOKUP(Динамо!$B14,Заявки!$A$2:$O$155,6,FALSE)</f>
        <v>Карпов Иван</v>
      </c>
      <c r="K14" s="43">
        <f>VLOOKUP(Динамо!$C14,'Р-ж'!$A$10:$H$60,7,FALSE)</f>
        <v>0.000721412037037037</v>
      </c>
      <c r="L14" s="38" t="str">
        <f>VLOOKUP(Динамо!$C14,Заявки!$A$2:$O$155,6,FALSE)</f>
        <v>Трыханова Олеся</v>
      </c>
      <c r="M14" s="36">
        <f>VLOOKUP(Динамо!$A14,'Р-э'!$A$10:$K$56,10,FALSE)</f>
        <v>0.0018081018518518518</v>
      </c>
      <c r="N14" s="36">
        <f>Динамо!$G14+Динамо!$I14+Динамо!$K14+Динамо!$M14</f>
        <v>0.004329513888888889</v>
      </c>
      <c r="O14" s="29">
        <v>5</v>
      </c>
    </row>
    <row r="15" spans="1:15" ht="15">
      <c r="A15" s="1">
        <v>325</v>
      </c>
      <c r="B15" s="1">
        <v>326</v>
      </c>
      <c r="C15" s="1">
        <v>327</v>
      </c>
      <c r="D15" s="29">
        <f>VLOOKUP(Динамо!$E15,КФК!$A$2:$E$61,2,FALSE)</f>
        <v>1</v>
      </c>
      <c r="E15" s="29">
        <f>VLOOKUP(Динамо!$A15,Заявки!$A$2:$O$155,2,FALSE)</f>
        <v>20</v>
      </c>
      <c r="F15" s="3" t="str">
        <f>VLOOKUP(Динамо!$A15,Заявки!$A$2:$O$155,3,FALSE)</f>
        <v>Подольск</v>
      </c>
      <c r="G15" s="36">
        <f>VLOOKUP(Динамо!$A15,'Р-м'!$A$10:$H$112,7,FALSE)</f>
        <v>0.0009222222222222223</v>
      </c>
      <c r="H15" s="38" t="str">
        <f>VLOOKUP(Динамо!$A15,Заявки!$A$2:$O$155,6,FALSE)</f>
        <v>Вялов Максим</v>
      </c>
      <c r="I15" s="36">
        <f>VLOOKUP(Динамо!$B15,'Р-м'!$A$10:$H$112,7,FALSE)</f>
        <v>0.0011800925925925926</v>
      </c>
      <c r="J15" s="39" t="str">
        <f>VLOOKUP(Динамо!$B15,Заявки!$A$2:$O$155,6,FALSE)</f>
        <v>Дмитренко Юрий</v>
      </c>
      <c r="K15" s="43">
        <f>VLOOKUP(Динамо!$C15,'Р-ж'!$A$10:$H$60,7,FALSE)</f>
        <v>0.00040879629629629626</v>
      </c>
      <c r="L15" s="38" t="str">
        <f>VLOOKUP(Динамо!$C15,Заявки!$A$2:$O$155,6,FALSE)</f>
        <v>Перунова Юлия</v>
      </c>
      <c r="M15" s="36">
        <f>VLOOKUP(Динамо!$A15,'Р-э'!$A$10:$K$56,10,FALSE)</f>
        <v>0.0018712962962962962</v>
      </c>
      <c r="N15" s="36">
        <f>Динамо!$G15+Динамо!$I15+Динамо!$K15+Динамо!$M15</f>
        <v>0.004382407407407408</v>
      </c>
      <c r="O15" s="29">
        <v>6</v>
      </c>
    </row>
    <row r="16" spans="1:15" ht="15">
      <c r="A16" s="1">
        <v>15</v>
      </c>
      <c r="B16" s="1">
        <v>16</v>
      </c>
      <c r="C16" s="1">
        <v>17</v>
      </c>
      <c r="D16" s="29">
        <f>VLOOKUP(Динамо!$E16,КФК!$A$2:$E$61,2,FALSE)</f>
        <v>1</v>
      </c>
      <c r="E16" s="29">
        <f>VLOOKUP(Динамо!$A16,Заявки!$A$2:$O$155,2,FALSE)</f>
        <v>15</v>
      </c>
      <c r="F16" s="3" t="str">
        <f>VLOOKUP(Динамо!$A16,Заявки!$A$2:$O$155,3,FALSE)</f>
        <v>Мытищи</v>
      </c>
      <c r="G16" s="36">
        <f>VLOOKUP(Динамо!$A16,'Р-м'!$A$10:$H$112,7,FALSE)</f>
        <v>0.001058564814814815</v>
      </c>
      <c r="H16" s="38" t="str">
        <f>VLOOKUP(Динамо!$A16,Заявки!$A$2:$O$155,6,FALSE)</f>
        <v>Сидорин Роман</v>
      </c>
      <c r="I16" s="36">
        <f>VLOOKUP(Динамо!$B16,'Р-м'!$A$10:$H$112,7,FALSE)</f>
        <v>0.0008571759259259258</v>
      </c>
      <c r="J16" s="39" t="str">
        <f>VLOOKUP(Динамо!$B16,Заявки!$A$2:$O$155,6,FALSE)</f>
        <v>Каравайкин Евгений</v>
      </c>
      <c r="K16" s="43">
        <f>VLOOKUP(Динамо!$C16,'Р-ж'!$A$10:$H$60,7,FALSE)</f>
        <v>0.0007031249999999999</v>
      </c>
      <c r="L16" s="38" t="str">
        <f>VLOOKUP(Динамо!$C16,Заявки!$A$2:$O$155,6,FALSE)</f>
        <v>Одинцова Полина</v>
      </c>
      <c r="M16" s="36">
        <f>VLOOKUP(Динамо!$A16,'Р-э'!$A$10:$K$56,10,FALSE)</f>
        <v>0.001947337962962963</v>
      </c>
      <c r="N16" s="36">
        <f>Динамо!$G16+Динамо!$I16+Динамо!$K16+Динамо!$M16</f>
        <v>0.004566203703703703</v>
      </c>
      <c r="O16" s="29">
        <v>7</v>
      </c>
    </row>
    <row r="17" spans="1:15" ht="15">
      <c r="A17" s="1">
        <v>321</v>
      </c>
      <c r="B17" s="1">
        <v>322</v>
      </c>
      <c r="C17" s="1">
        <v>323</v>
      </c>
      <c r="D17" s="29">
        <f>VLOOKUP(Динамо!$E17,КФК!$A$2:$E$61,2,FALSE)</f>
        <v>1</v>
      </c>
      <c r="E17" s="29">
        <f>VLOOKUP(Динамо!$A17,Заявки!$A$2:$O$155,2,FALSE)</f>
        <v>16</v>
      </c>
      <c r="F17" s="3" t="str">
        <f>VLOOKUP(Динамо!$A17,Заявки!$A$2:$O$155,3,FALSE)</f>
        <v>Щелково</v>
      </c>
      <c r="G17" s="36">
        <f>VLOOKUP(Динамо!$A17,'Р-м'!$A$10:$H$112,7,FALSE)</f>
        <v>0.0007011574074074074</v>
      </c>
      <c r="H17" s="38" t="str">
        <f>VLOOKUP(Динамо!$A17,Заявки!$A$2:$O$155,6,FALSE)</f>
        <v>Грязнов Владимир</v>
      </c>
      <c r="I17" s="36">
        <f>VLOOKUP(Динамо!$B17,'Р-м'!$A$10:$H$112,7,FALSE)</f>
        <v>0.0012666666666666666</v>
      </c>
      <c r="J17" s="39" t="str">
        <f>VLOOKUP(Динамо!$B17,Заявки!$A$2:$O$155,6,FALSE)</f>
        <v>Цуцков Илья</v>
      </c>
      <c r="K17" s="43">
        <f>VLOOKUP(Динамо!$C17,'Р-ж'!$A$10:$H$60,7,FALSE)</f>
        <v>0.0008534722222222224</v>
      </c>
      <c r="L17" s="38" t="str">
        <f>VLOOKUP(Динамо!$C17,Заявки!$A$2:$O$155,6,FALSE)</f>
        <v>Зыкова Наталья</v>
      </c>
      <c r="M17" s="36">
        <f>VLOOKUP(Динамо!$A17,'Р-э'!$A$10:$K$56,10,FALSE)</f>
        <v>0.001948611111111111</v>
      </c>
      <c r="N17" s="36">
        <f>Динамо!$G17+Динамо!$I17+Динамо!$K17+Динамо!$M17</f>
        <v>0.004769907407407408</v>
      </c>
      <c r="O17" s="29">
        <v>8</v>
      </c>
    </row>
    <row r="18" spans="1:15" ht="15">
      <c r="A18" s="1">
        <v>132</v>
      </c>
      <c r="B18" s="1">
        <v>133</v>
      </c>
      <c r="C18" s="1">
        <v>134</v>
      </c>
      <c r="D18" s="29">
        <f>VLOOKUP(Динамо!$E18,КФК!$A$2:$E$61,2,FALSE)</f>
        <v>1</v>
      </c>
      <c r="E18" s="29">
        <f>VLOOKUP(Динамо!$A18,Заявки!$A$2:$O$155,2,FALSE)</f>
        <v>3</v>
      </c>
      <c r="F18" s="3" t="str">
        <f>VLOOKUP(Динамо!$A18,Заявки!$A$2:$O$155,3,FALSE)</f>
        <v>КФК-1</v>
      </c>
      <c r="G18" s="36">
        <f>VLOOKUP(Динамо!$A18,'Р-м'!$A$10:$H$112,7,FALSE)</f>
        <v>0.0008809027777777778</v>
      </c>
      <c r="H18" s="38" t="str">
        <f>VLOOKUP(Динамо!$A18,Заявки!$A$2:$O$155,6,FALSE)</f>
        <v>Лебедев Сергей</v>
      </c>
      <c r="I18" s="36">
        <f>VLOOKUP(Динамо!$B18,'Р-м'!$A$10:$H$112,7,FALSE)</f>
        <v>0.0007967592592592592</v>
      </c>
      <c r="J18" s="39" t="str">
        <f>VLOOKUP(Динамо!$B18,Заявки!$A$2:$O$155,6,FALSE)</f>
        <v>Лебедев Евгений</v>
      </c>
      <c r="K18" s="43">
        <f>VLOOKUP(Динамо!$C18,'Р-ж'!$A$10:$H$60,7,FALSE)</f>
        <v>0.0011163194444444443</v>
      </c>
      <c r="L18" s="38" t="str">
        <f>VLOOKUP(Динамо!$C18,Заявки!$A$2:$O$155,6,FALSE)</f>
        <v>Комракова Людмила</v>
      </c>
      <c r="M18" s="36">
        <f>VLOOKUP(Динамо!$A18,'Р-э'!$A$10:$K$56,10,FALSE)</f>
        <v>0.0022320601851851854</v>
      </c>
      <c r="N18" s="36">
        <f>Динамо!$G18+Динамо!$I18+Динамо!$K18+Динамо!$M18</f>
        <v>0.0050260416666666665</v>
      </c>
      <c r="O18" s="29">
        <v>9</v>
      </c>
    </row>
    <row r="19" spans="1:15" ht="15">
      <c r="A19" s="1">
        <v>347</v>
      </c>
      <c r="B19" s="1">
        <v>348</v>
      </c>
      <c r="C19" s="1">
        <v>349</v>
      </c>
      <c r="D19" s="29">
        <f>VLOOKUP(Динамо!$E19,КФК!$A$2:$E$61,2,FALSE)</f>
        <v>1</v>
      </c>
      <c r="E19" s="29">
        <f>VLOOKUP(Динамо!$A19,Заявки!$A$2:$O$155,2,FALSE)</f>
        <v>19</v>
      </c>
      <c r="F19" s="3" t="str">
        <f>VLOOKUP(Динамо!$A19,Заявки!$A$2:$O$155,3,FALSE)</f>
        <v>Ногинск</v>
      </c>
      <c r="G19" s="36">
        <f>VLOOKUP(Динамо!$A19,'Р-м'!$A$10:$H$112,7,FALSE)</f>
        <v>0.0012233796296296296</v>
      </c>
      <c r="H19" s="38" t="str">
        <f>VLOOKUP(Динамо!$A19,Заявки!$A$2:$O$155,6,FALSE)</f>
        <v>Радкевич Виталий</v>
      </c>
      <c r="I19" s="36">
        <f>VLOOKUP(Динамо!$B19,'Р-м'!$A$10:$H$112,7,FALSE)</f>
        <v>0.0014217592592592595</v>
      </c>
      <c r="J19" s="39" t="str">
        <f>VLOOKUP(Динамо!$B19,Заявки!$A$2:$O$155,6,FALSE)</f>
        <v>Сухов Геннадий</v>
      </c>
      <c r="K19" s="43">
        <f>VLOOKUP(Динамо!$C19,'Р-ж'!$A$10:$H$60,7,FALSE)</f>
        <v>0.0004618055555555555</v>
      </c>
      <c r="L19" s="38" t="str">
        <f>VLOOKUP(Динамо!$C19,Заявки!$A$2:$O$155,6,FALSE)</f>
        <v>Чиркова Александра</v>
      </c>
      <c r="M19" s="36">
        <f>VLOOKUP(Динамо!$A19,'Р-э'!$A$10:$K$56,10,FALSE)</f>
        <v>0.002040740740740741</v>
      </c>
      <c r="N19" s="36">
        <f>Динамо!$G19+Динамо!$I19+Динамо!$K19+Динамо!$M19</f>
        <v>0.005147685185185186</v>
      </c>
      <c r="O19" s="29">
        <v>10</v>
      </c>
    </row>
    <row r="20" spans="1:15" ht="15">
      <c r="A20" s="1">
        <v>19</v>
      </c>
      <c r="B20" s="1">
        <v>20</v>
      </c>
      <c r="C20" s="1">
        <v>21</v>
      </c>
      <c r="D20" s="29">
        <f>VLOOKUP(Динамо!$E20,КФК!$A$2:$E$61,2,FALSE)</f>
        <v>1</v>
      </c>
      <c r="E20" s="29">
        <f>VLOOKUP(Динамо!$A20,Заявки!$A$2:$O$155,2,FALSE)</f>
        <v>18</v>
      </c>
      <c r="F20" s="3" t="str">
        <f>VLOOKUP(Динамо!$A20,Заявки!$A$2:$O$155,3,FALSE)</f>
        <v>Пушкино</v>
      </c>
      <c r="G20" s="36">
        <f>VLOOKUP(Динамо!$A20,'Р-м'!$A$10:$H$112,7,FALSE)</f>
        <v>0.0011962962962962962</v>
      </c>
      <c r="H20" s="38" t="str">
        <f>VLOOKUP(Динамо!$A20,Заявки!$A$2:$O$155,6,FALSE)</f>
        <v>Киевец Сергей</v>
      </c>
      <c r="I20" s="36">
        <f>VLOOKUP(Динамо!$B20,'Р-м'!$A$10:$H$112,7,FALSE)</f>
        <v>0.001304861111111111</v>
      </c>
      <c r="J20" s="39" t="str">
        <f>VLOOKUP(Динамо!$B20,Заявки!$A$2:$O$155,6,FALSE)</f>
        <v>Котоменков Виктор</v>
      </c>
      <c r="K20" s="43">
        <f>VLOOKUP(Динамо!$C20,'Р-ж'!$A$10:$H$60,7,FALSE)</f>
        <v>0.0007060185185185185</v>
      </c>
      <c r="L20" s="38" t="str">
        <f>VLOOKUP(Динамо!$C20,Заявки!$A$2:$O$155,6,FALSE)</f>
        <v>Зайцева Людмила</v>
      </c>
      <c r="M20" s="36">
        <f>VLOOKUP(Динамо!$A20,'Р-э'!$A$10:$K$56,10,FALSE)</f>
        <v>0.0021467592592592593</v>
      </c>
      <c r="N20" s="36">
        <f>Динамо!$G20+Динамо!$I20+Динамо!$K20+Динамо!$M20</f>
        <v>0.0053539351851851855</v>
      </c>
      <c r="O20" s="29">
        <v>11</v>
      </c>
    </row>
    <row r="21" spans="1:15" ht="15">
      <c r="A21" s="1">
        <v>28</v>
      </c>
      <c r="B21" s="1">
        <v>29</v>
      </c>
      <c r="C21" s="1">
        <v>30</v>
      </c>
      <c r="D21" s="29">
        <f>VLOOKUP(Динамо!$E21,КФК!$A$2:$E$61,2,FALSE)</f>
        <v>1</v>
      </c>
      <c r="E21" s="29">
        <f>VLOOKUP(Динамо!$A21,Заявки!$A$2:$O$155,2,FALSE)</f>
        <v>3</v>
      </c>
      <c r="F21" s="3" t="str">
        <f>VLOOKUP(Динамо!$A21,Заявки!$A$2:$O$155,3,FALSE)</f>
        <v>КФК-1</v>
      </c>
      <c r="G21" s="36">
        <f>VLOOKUP(Динамо!$A21,'Р-м'!$A$10:$H$112,7,FALSE)</f>
        <v>0.0014296296296296297</v>
      </c>
      <c r="H21" s="38" t="str">
        <f>VLOOKUP(Динамо!$A21,Заявки!$A$2:$O$155,6,FALSE)</f>
        <v>Иванников Вячеслав</v>
      </c>
      <c r="I21" s="36">
        <f>VLOOKUP(Динамо!$B21,'Р-м'!$A$10:$H$112,7,FALSE)</f>
        <v>0.0011738425925925924</v>
      </c>
      <c r="J21" s="39" t="str">
        <f>VLOOKUP(Динамо!$B21,Заявки!$A$2:$O$155,6,FALSE)</f>
        <v>Сучков Сергей</v>
      </c>
      <c r="K21" s="43">
        <f>VLOOKUP(Динамо!$C21,'Р-ж'!$A$10:$H$60,7,FALSE)</f>
        <v>0.0004903935185185185</v>
      </c>
      <c r="L21" s="38" t="str">
        <f>VLOOKUP(Динамо!$C21,Заявки!$A$2:$O$155,6,FALSE)</f>
        <v>Кузнецова Елена</v>
      </c>
      <c r="M21" s="36">
        <f>VLOOKUP(Динамо!$A21,'Р-э'!$A$10:$K$56,10,FALSE)</f>
        <v>0.0024427083333333336</v>
      </c>
      <c r="N21" s="36">
        <f>Динамо!$G21+Динамо!$I21+Динамо!$K21+Динамо!$M21</f>
        <v>0.005536574074074074</v>
      </c>
      <c r="O21" s="29">
        <v>12</v>
      </c>
    </row>
    <row r="22" spans="1:15" ht="15">
      <c r="A22" s="1">
        <v>344</v>
      </c>
      <c r="B22" s="1">
        <v>345</v>
      </c>
      <c r="C22" s="1">
        <v>346</v>
      </c>
      <c r="D22" s="29">
        <f>VLOOKUP(Динамо!$E22,КФК!$A$2:$E$61,2,FALSE)</f>
        <v>1</v>
      </c>
      <c r="E22" s="29">
        <f>VLOOKUP(Динамо!$A22,Заявки!$A$2:$O$155,2,FALSE)</f>
        <v>10</v>
      </c>
      <c r="F22" s="3" t="str">
        <f>VLOOKUP(Динамо!$A22,Заявки!$A$2:$O$155,3,FALSE)</f>
        <v>Балашиха</v>
      </c>
      <c r="G22" s="36">
        <f>VLOOKUP(Динамо!$A22,'Р-м'!$A$10:$H$112,7,FALSE)</f>
        <v>0.0010291666666666667</v>
      </c>
      <c r="H22" s="38" t="str">
        <f>VLOOKUP(Динамо!$A22,Заявки!$A$2:$O$155,6,FALSE)</f>
        <v>Кильдичев Денис</v>
      </c>
      <c r="I22" s="36">
        <f>VLOOKUP(Динамо!$B22,'Р-м'!$A$10:$H$112,7,FALSE)</f>
        <v>0.0014672453703703703</v>
      </c>
      <c r="J22" s="39" t="str">
        <f>VLOOKUP(Динамо!$B22,Заявки!$A$2:$O$155,6,FALSE)</f>
        <v>Герасимов Сергей</v>
      </c>
      <c r="K22" s="43">
        <f>VLOOKUP(Динамо!$C22,'Р-ж'!$A$10:$H$60,7,FALSE)</f>
        <v>0.000972337962962963</v>
      </c>
      <c r="L22" s="38" t="str">
        <f>VLOOKUP(Динамо!$C22,Заявки!$A$2:$O$155,6,FALSE)</f>
        <v>Логачева Инна</v>
      </c>
      <c r="M22" s="36">
        <f>VLOOKUP(Динамо!$A22,'Р-э'!$A$10:$K$56,10,FALSE)</f>
        <v>0.002469097222222222</v>
      </c>
      <c r="N22" s="36">
        <f>Динамо!$G22+Динамо!$I22+Динамо!$K22+Динамо!$M22</f>
        <v>0.005937847222222222</v>
      </c>
      <c r="O22" s="29">
        <v>13</v>
      </c>
    </row>
    <row r="23" spans="1:15" ht="15">
      <c r="A23" s="1">
        <v>162</v>
      </c>
      <c r="B23" s="1">
        <v>163</v>
      </c>
      <c r="C23" s="1">
        <v>164</v>
      </c>
      <c r="D23" s="29">
        <f>VLOOKUP(Динамо!$E23,КФК!$A$2:$E$61,2,FALSE)</f>
        <v>1</v>
      </c>
      <c r="E23" s="29">
        <f>VLOOKUP(Динамо!$A23,Заявки!$A$2:$O$155,2,FALSE)</f>
        <v>13</v>
      </c>
      <c r="F23" s="3" t="str">
        <f>VLOOKUP(Динамо!$A23,Заявки!$A$2:$O$155,3,FALSE)</f>
        <v>Коломна</v>
      </c>
      <c r="G23" s="36">
        <f>VLOOKUP(Динамо!$A23,'Р-м'!$A$10:$H$112,7,FALSE)</f>
        <v>0.0010979166666666665</v>
      </c>
      <c r="H23" s="38" t="str">
        <f>VLOOKUP(Динамо!$A23,Заявки!$A$2:$O$155,6,FALSE)</f>
        <v>Московцев Андрей</v>
      </c>
      <c r="I23" s="36">
        <f>VLOOKUP(Динамо!$B23,'Р-м'!$A$10:$H$112,7,FALSE)</f>
        <v>0.0012484953703703703</v>
      </c>
      <c r="J23" s="39" t="str">
        <f>VLOOKUP(Динамо!$B23,Заявки!$A$2:$O$155,6,FALSE)</f>
        <v>Салихов Руслан</v>
      </c>
      <c r="K23" s="43">
        <f>VLOOKUP(Динамо!$C23,'Р-ж'!$A$10:$H$60,7,FALSE)</f>
        <v>0.0010418981481481481</v>
      </c>
      <c r="L23" s="38" t="str">
        <f>VLOOKUP(Динамо!$C23,Заявки!$A$2:$O$155,6,FALSE)</f>
        <v>Гриценко Елена</v>
      </c>
      <c r="M23" s="36">
        <f>VLOOKUP(Динамо!$A23,'Р-э'!$A$10:$K$56,10,FALSE)</f>
        <v>0.0025557870370370374</v>
      </c>
      <c r="N23" s="36">
        <f>Динамо!$G23+Динамо!$I23+Динамо!$K23+Динамо!$M23</f>
        <v>0.005944097222222222</v>
      </c>
      <c r="O23" s="29">
        <v>14</v>
      </c>
    </row>
    <row r="24" spans="1:15" ht="15">
      <c r="A24" s="1">
        <v>151</v>
      </c>
      <c r="B24" s="1">
        <v>152</v>
      </c>
      <c r="C24" s="1">
        <v>153</v>
      </c>
      <c r="D24" s="29">
        <f>VLOOKUP(Динамо!$E24,КФК!$A$2:$E$61,2,FALSE)</f>
        <v>1</v>
      </c>
      <c r="E24" s="29">
        <f>VLOOKUP(Динамо!$A24,Заявки!$A$2:$O$155,2,FALSE)</f>
        <v>23</v>
      </c>
      <c r="F24" s="3" t="str">
        <f>VLOOKUP(Динамо!$A24,Заявки!$A$2:$O$155,3,FALSE)</f>
        <v>Орехово-Зуево</v>
      </c>
      <c r="G24" s="36">
        <f>VLOOKUP(Динамо!$A24,'Р-м'!$A$10:$H$112,7,FALSE)</f>
        <v>0.0009530092592592593</v>
      </c>
      <c r="H24" s="38" t="str">
        <f>VLOOKUP(Динамо!$A24,Заявки!$A$2:$O$155,6,FALSE)</f>
        <v>Ковалев Алексей</v>
      </c>
      <c r="I24" s="36">
        <f>VLOOKUP(Динамо!$B24,'Р-м'!$A$10:$H$112,7,FALSE)</f>
        <v>0.0017667824074074072</v>
      </c>
      <c r="J24" s="39" t="str">
        <f>VLOOKUP(Динамо!$B24,Заявки!$A$2:$O$155,6,FALSE)</f>
        <v>Иванов Виктор</v>
      </c>
      <c r="K24" s="43">
        <f>VLOOKUP(Динамо!$C24,'Р-ж'!$A$10:$H$60,7,FALSE)</f>
        <v>0.0005833333333333334</v>
      </c>
      <c r="L24" s="38" t="str">
        <f>VLOOKUP(Динамо!$C24,Заявки!$A$2:$O$155,6,FALSE)</f>
        <v>Исаева Анна</v>
      </c>
      <c r="M24" s="36">
        <f>VLOOKUP(Динамо!$A24,'Р-э'!$A$10:$K$56,10,FALSE)</f>
        <v>0.002651388888888889</v>
      </c>
      <c r="N24" s="36">
        <f>Динамо!$G24+Динамо!$I24+Динамо!$K24+Динамо!$M24</f>
        <v>0.0059545138888888885</v>
      </c>
      <c r="O24" s="29">
        <v>15</v>
      </c>
    </row>
    <row r="25" spans="1:15" ht="15.75" thickBot="1">
      <c r="A25" s="1">
        <v>214</v>
      </c>
      <c r="B25" s="1">
        <v>215</v>
      </c>
      <c r="C25" s="1">
        <v>216</v>
      </c>
      <c r="D25" s="29">
        <f>VLOOKUP(Динамо!$E25,КФК!$A$2:$E$61,2,FALSE)</f>
        <v>1</v>
      </c>
      <c r="E25" s="29">
        <f>VLOOKUP(Динамо!$A25,Заявки!$A$2:$O$155,2,FALSE)</f>
        <v>9</v>
      </c>
      <c r="F25" s="3" t="str">
        <f>VLOOKUP(Динамо!$A25,Заявки!$A$2:$O$155,3,FALSE)</f>
        <v>СП ДПС Юг</v>
      </c>
      <c r="G25" s="36">
        <f>VLOOKUP(Динамо!$A25,'Р-м'!$A$10:$H$112,7,FALSE)</f>
        <v>0.0009046296296296297</v>
      </c>
      <c r="H25" s="38" t="str">
        <f>VLOOKUP(Динамо!$A25,Заявки!$A$2:$O$155,6,FALSE)</f>
        <v>Тюкин Юрий</v>
      </c>
      <c r="I25" s="36">
        <f>VLOOKUP(Динамо!$B25,'Р-м'!$A$10:$H$112,7,FALSE)</f>
        <v>0.0012792824074074076</v>
      </c>
      <c r="J25" s="39" t="str">
        <f>VLOOKUP(Динамо!$B25,Заявки!$A$2:$O$155,6,FALSE)</f>
        <v>Разенков Вадим</v>
      </c>
      <c r="K25" s="43">
        <f>VLOOKUP(Динамо!$C25,'Р-ж'!$A$10:$H$60,7,FALSE)</f>
        <v>0.0007476851851851851</v>
      </c>
      <c r="L25" s="38" t="str">
        <f>VLOOKUP(Динамо!$C25,Заявки!$A$2:$O$155,6,FALSE)</f>
        <v>Сидорова Анна</v>
      </c>
      <c r="M25" s="36">
        <f>VLOOKUP(Динамо!$A25,'Р-э'!$A$10:$K$56,10,FALSE)</f>
        <v>0.041666666666666664</v>
      </c>
      <c r="N25" s="36">
        <f>Динамо!$G25+Динамо!$I25+Динамо!$K25+Динамо!$M25</f>
        <v>0.044598263888888885</v>
      </c>
      <c r="O25" s="29">
        <v>16</v>
      </c>
    </row>
    <row r="26" spans="1:15" ht="15.75" thickTop="1">
      <c r="A26" s="1">
        <v>205</v>
      </c>
      <c r="B26" s="1">
        <v>206</v>
      </c>
      <c r="C26" s="1">
        <v>207</v>
      </c>
      <c r="D26" s="57">
        <f>VLOOKUP(Динамо!$E26,КФК!$A$2:$E$61,2,FALSE)</f>
        <v>2</v>
      </c>
      <c r="E26" s="57">
        <f>VLOOKUP(Динамо!$A26,Заявки!$A$2:$O$155,2,FALSE)</f>
        <v>39</v>
      </c>
      <c r="F26" s="58" t="str">
        <f>VLOOKUP(Динамо!$A26,Заявки!$A$2:$O$155,3,FALSE)</f>
        <v>Химки</v>
      </c>
      <c r="G26" s="59">
        <f>VLOOKUP(Динамо!$A26,'Р-м'!$A$10:$H$112,7,FALSE)</f>
        <v>0.0006954861111111111</v>
      </c>
      <c r="H26" s="60" t="str">
        <f>VLOOKUP(Динамо!$A26,Заявки!$A$2:$O$155,6,FALSE)</f>
        <v>Тучин Алексей</v>
      </c>
      <c r="I26" s="59">
        <f>VLOOKUP(Динамо!$B26,'Р-м'!$A$10:$H$112,7,FALSE)</f>
        <v>0.0007194444444444444</v>
      </c>
      <c r="J26" s="61" t="str">
        <f>VLOOKUP(Динамо!$B26,Заявки!$A$2:$O$155,6,FALSE)</f>
        <v>Письмаров Алексей</v>
      </c>
      <c r="K26" s="62">
        <f>VLOOKUP(Динамо!$C26,'Р-ж'!$A$10:$H$60,7,FALSE)</f>
        <v>0.00034872685185185186</v>
      </c>
      <c r="L26" s="60" t="str">
        <f>VLOOKUP(Динамо!$C26,Заявки!$A$2:$O$155,6,FALSE)</f>
        <v>Варюта Евгения</v>
      </c>
      <c r="M26" s="59">
        <f>VLOOKUP(Динамо!$A26,'Р-э'!$A$10:$K$56,10,FALSE)</f>
        <v>0.0013706018518518518</v>
      </c>
      <c r="N26" s="59">
        <f>Динамо!$G26+Динамо!$I26+Динамо!$K26+Динамо!$M26</f>
        <v>0.0031342592592592594</v>
      </c>
      <c r="O26" s="57">
        <v>1</v>
      </c>
    </row>
    <row r="27" spans="1:15" ht="15">
      <c r="A27" s="1">
        <v>12</v>
      </c>
      <c r="B27" s="1">
        <v>13</v>
      </c>
      <c r="C27" s="1">
        <v>14</v>
      </c>
      <c r="D27" s="29">
        <f>VLOOKUP(Динамо!$E27,КФК!$A$2:$E$61,2,FALSE)</f>
        <v>2</v>
      </c>
      <c r="E27" s="29">
        <f>VLOOKUP(Динамо!$A27,Заявки!$A$2:$O$155,2,FALSE)</f>
        <v>40</v>
      </c>
      <c r="F27" s="3" t="str">
        <f>VLOOKUP(Динамо!$A27,Заявки!$A$2:$O$155,3,FALSE)</f>
        <v>Шатура</v>
      </c>
      <c r="G27" s="36">
        <f>VLOOKUP(Динамо!$A27,'Р-м'!$A$10:$H$112,7,FALSE)</f>
        <v>0.0007137731481481482</v>
      </c>
      <c r="H27" s="38" t="str">
        <f>VLOOKUP(Динамо!$A27,Заявки!$A$2:$O$155,6,FALSE)</f>
        <v>Алексеев Денис</v>
      </c>
      <c r="I27" s="36">
        <f>VLOOKUP(Динамо!$B27,'Р-м'!$A$10:$H$112,7,FALSE)</f>
        <v>0.0008909722222222221</v>
      </c>
      <c r="J27" s="38" t="str">
        <f>VLOOKUP(Динамо!$B27,Заявки!$A$2:$O$155,6,FALSE)</f>
        <v>Шпагин Игорь</v>
      </c>
      <c r="K27" s="36">
        <f>VLOOKUP(Динамо!$C27,'Р-ж'!$A$10:$H$60,7,FALSE)</f>
        <v>0.0005096064814814814</v>
      </c>
      <c r="L27" s="38" t="str">
        <f>VLOOKUP(Динамо!$C27,Заявки!$A$2:$O$155,6,FALSE)</f>
        <v>Бакаева Наталья</v>
      </c>
      <c r="M27" s="36">
        <f>VLOOKUP(Динамо!$A27,'Р-э'!$A$10:$K$56,10,FALSE)</f>
        <v>0.0016105324074074075</v>
      </c>
      <c r="N27" s="36">
        <f>Динамо!$G27+Динамо!$I27+Динамо!$K27+Динамо!$M27</f>
        <v>0.0037248842592592594</v>
      </c>
      <c r="O27" s="29">
        <v>2</v>
      </c>
    </row>
    <row r="28" spans="1:15" ht="15">
      <c r="A28" s="1">
        <v>192</v>
      </c>
      <c r="B28" s="1">
        <v>193</v>
      </c>
      <c r="C28" s="1">
        <v>194</v>
      </c>
      <c r="D28" s="29">
        <f>VLOOKUP(Динамо!$E28,КФК!$A$2:$E$61,2,FALSE)</f>
        <v>2</v>
      </c>
      <c r="E28" s="29">
        <f>VLOOKUP(Динамо!$A28,Заявки!$A$2:$O$155,2,FALSE)</f>
        <v>59</v>
      </c>
      <c r="F28" s="3" t="str">
        <f>VLOOKUP(Динамо!$A28,Заявки!$A$2:$O$155,3,FALSE)</f>
        <v>КФК-5 (ОСН)</v>
      </c>
      <c r="G28" s="36">
        <f>VLOOKUP(Динамо!$A28,'Р-м'!$A$10:$H$112,7,FALSE)</f>
        <v>0.0009184027777777779</v>
      </c>
      <c r="H28" s="38" t="str">
        <f>VLOOKUP(Динамо!$A28,Заявки!$A$2:$O$155,6,FALSE)</f>
        <v>Санкин Андрей</v>
      </c>
      <c r="I28" s="36">
        <f>VLOOKUP(Динамо!$B28,'Р-м'!$A$10:$H$112,7,FALSE)</f>
        <v>0.0007483796296296297</v>
      </c>
      <c r="J28" s="39" t="str">
        <f>VLOOKUP(Динамо!$B28,Заявки!$A$2:$O$155,6,FALSE)</f>
        <v>Вережников Дмитрий</v>
      </c>
      <c r="K28" s="43">
        <f>VLOOKUP(Динамо!$C28,'Р-ж'!$A$10:$H$60,7,FALSE)</f>
        <v>0.0004732638888888889</v>
      </c>
      <c r="L28" s="38" t="str">
        <f>VLOOKUP(Динамо!$C28,Заявки!$A$2:$O$155,6,FALSE)</f>
        <v>Пронина Полина</v>
      </c>
      <c r="M28" s="36">
        <f>VLOOKUP(Динамо!$A28,'Р-э'!$A$10:$K$56,10,FALSE)</f>
        <v>0.0016497685185185185</v>
      </c>
      <c r="N28" s="36">
        <f>Динамо!$G28+Динамо!$I28+Динамо!$K28+Динамо!$M28</f>
        <v>0.0037898148148148153</v>
      </c>
      <c r="O28" s="29">
        <v>3</v>
      </c>
    </row>
    <row r="29" spans="1:15" ht="15">
      <c r="A29" s="1">
        <v>303</v>
      </c>
      <c r="B29" s="1">
        <v>302</v>
      </c>
      <c r="C29" s="1">
        <v>301</v>
      </c>
      <c r="D29" s="29">
        <f>VLOOKUP(Динамо!$E29,КФК!$A$2:$E$61,2,FALSE)</f>
        <v>2</v>
      </c>
      <c r="E29" s="29">
        <f>VLOOKUP(Динамо!$A29,Заявки!$A$2:$O$155,2,FALSE)</f>
        <v>27</v>
      </c>
      <c r="F29" s="3" t="str">
        <f>VLOOKUP(Динамо!$A29,Заявки!$A$2:$O$155,3,FALSE)</f>
        <v>Воскресенск</v>
      </c>
      <c r="G29" s="36">
        <f>VLOOKUP(Динамо!$A29,'Р-м'!$A$10:$H$112,7,FALSE)</f>
        <v>0.0009788194444444445</v>
      </c>
      <c r="H29" s="38" t="str">
        <f>VLOOKUP(Динамо!$A29,Заявки!$A$2:$O$155,6,FALSE)</f>
        <v>Кобзарь Андрей</v>
      </c>
      <c r="I29" s="36">
        <f>VLOOKUP(Динамо!$B29,'Р-м'!$A$10:$H$112,7,FALSE)</f>
        <v>0.0008438657407407408</v>
      </c>
      <c r="J29" s="39" t="str">
        <f>VLOOKUP(Динамо!$B29,Заявки!$A$2:$O$155,6,FALSE)</f>
        <v>Сватиков Роман</v>
      </c>
      <c r="K29" s="43">
        <f>VLOOKUP(Динамо!$C29,'Р-ж'!$A$10:$H$60,7,FALSE)</f>
        <v>0.000496875</v>
      </c>
      <c r="L29" s="38" t="str">
        <f>VLOOKUP(Динамо!$C29,Заявки!$A$2:$O$155,6,FALSE)</f>
        <v>Алексеева Зинаида</v>
      </c>
      <c r="M29" s="36">
        <f>VLOOKUP(Динамо!$A29,'Р-э'!$A$10:$K$56,10,FALSE)</f>
        <v>0.0018333333333333335</v>
      </c>
      <c r="N29" s="36">
        <f>Динамо!$G29+Динамо!$I29+Динамо!$K29+Динамо!$M29</f>
        <v>0.004152893518518519</v>
      </c>
      <c r="O29" s="29">
        <v>4</v>
      </c>
    </row>
    <row r="30" spans="1:15" ht="15">
      <c r="A30" s="1">
        <v>310</v>
      </c>
      <c r="B30" s="1">
        <v>311</v>
      </c>
      <c r="C30" s="1">
        <v>312</v>
      </c>
      <c r="D30" s="29">
        <f>VLOOKUP(Динамо!$E30,КФК!$A$2:$E$61,2,FALSE)</f>
        <v>2</v>
      </c>
      <c r="E30" s="29">
        <f>VLOOKUP(Динамо!$A30,Заявки!$A$2:$O$155,2,FALSE)</f>
        <v>35</v>
      </c>
      <c r="F30" s="3" t="str">
        <f>VLOOKUP(Динамо!$A30,Заявки!$A$2:$O$155,3,FALSE)</f>
        <v>Солнечногорск</v>
      </c>
      <c r="G30" s="36">
        <f>VLOOKUP(Динамо!$A30,'Р-м'!$A$10:$H$112,7,FALSE)</f>
        <v>0.0009618055555555556</v>
      </c>
      <c r="H30" s="38" t="str">
        <f>VLOOKUP(Динамо!$A30,Заявки!$A$2:$O$155,6,FALSE)</f>
        <v>Криволапов Александр</v>
      </c>
      <c r="I30" s="36">
        <f>VLOOKUP(Динамо!$B30,'Р-м'!$A$10:$H$112,7,FALSE)</f>
        <v>0.0008125</v>
      </c>
      <c r="J30" s="39" t="str">
        <f>VLOOKUP(Динамо!$B30,Заявки!$A$2:$O$155,6,FALSE)</f>
        <v>Пахомов Павел</v>
      </c>
      <c r="K30" s="43">
        <f>VLOOKUP(Динамо!$C30,'Р-ж'!$A$10:$H$60,7,FALSE)</f>
        <v>0.0006289351851851852</v>
      </c>
      <c r="L30" s="38" t="str">
        <f>VLOOKUP(Динамо!$C30,Заявки!$A$2:$O$155,6,FALSE)</f>
        <v>Моргунова Светлана</v>
      </c>
      <c r="M30" s="36">
        <f>VLOOKUP(Динамо!$A30,'Р-э'!$A$10:$K$56,10,FALSE)</f>
        <v>0.0018366898148148147</v>
      </c>
      <c r="N30" s="36">
        <f>Динамо!$G30+Динамо!$I30+Динамо!$K30+Динамо!$M30</f>
        <v>0.004239930555555555</v>
      </c>
      <c r="O30" s="29">
        <v>5</v>
      </c>
    </row>
    <row r="31" spans="1:15" ht="15">
      <c r="A31" s="1">
        <v>211</v>
      </c>
      <c r="B31" s="1">
        <v>212</v>
      </c>
      <c r="C31" s="1">
        <v>213</v>
      </c>
      <c r="D31" s="29">
        <f>VLOOKUP(Динамо!$E31,КФК!$A$2:$E$61,2,FALSE)</f>
        <v>2</v>
      </c>
      <c r="E31" s="29">
        <f>VLOOKUP(Динамо!$A31,Заявки!$A$2:$O$155,2,FALSE)</f>
        <v>24</v>
      </c>
      <c r="F31" s="3" t="str">
        <f>VLOOKUP(Динамо!$A31,Заявки!$A$2:$O$155,3,FALSE)</f>
        <v>КФК-2</v>
      </c>
      <c r="G31" s="36">
        <f>VLOOKUP(Динамо!$A31,'Р-м'!$A$10:$H$112,7,FALSE)</f>
        <v>0.0009424768518518519</v>
      </c>
      <c r="H31" s="38" t="str">
        <f>VLOOKUP(Динамо!$A31,Заявки!$A$2:$O$155,6,FALSE)</f>
        <v>Николаев Евгений</v>
      </c>
      <c r="I31" s="36">
        <f>VLOOKUP(Динамо!$B31,'Р-м'!$A$10:$H$112,7,FALSE)</f>
        <v>0.0009429398148148147</v>
      </c>
      <c r="J31" s="39" t="str">
        <f>VLOOKUP(Динамо!$B31,Заявки!$A$2:$O$155,6,FALSE)</f>
        <v>Трунов Павел</v>
      </c>
      <c r="K31" s="43">
        <f>VLOOKUP(Динамо!$C31,'Р-ж'!$A$10:$H$60,7,FALSE)</f>
        <v>0.0005579861111111111</v>
      </c>
      <c r="L31" s="38" t="str">
        <f>VLOOKUP(Динамо!$C31,Заявки!$A$2:$O$155,6,FALSE)</f>
        <v>Кривова Светлана</v>
      </c>
      <c r="M31" s="36">
        <f>VLOOKUP(Динамо!$A31,'Р-э'!$A$10:$K$56,10,FALSE)</f>
        <v>0.0018998842592592591</v>
      </c>
      <c r="N31" s="36">
        <f>Динамо!$G31+Динамо!$I31+Динамо!$K31+Динамо!$M31</f>
        <v>0.004343287037037037</v>
      </c>
      <c r="O31" s="29">
        <v>6</v>
      </c>
    </row>
    <row r="32" spans="1:15" ht="15">
      <c r="A32" s="1">
        <v>189</v>
      </c>
      <c r="B32" s="1">
        <v>190</v>
      </c>
      <c r="C32" s="1">
        <v>191</v>
      </c>
      <c r="D32" s="29">
        <f>VLOOKUP(Динамо!$E32,КФК!$A$2:$E$61,2,FALSE)</f>
        <v>2</v>
      </c>
      <c r="E32" s="29">
        <f>VLOOKUP(Динамо!$A32,Заявки!$A$2:$O$155,2,FALSE)</f>
        <v>25</v>
      </c>
      <c r="F32" s="3" t="str">
        <f>VLOOKUP(Динамо!$A32,Заявки!$A$2:$O$155,3,FALSE)</f>
        <v>Дмитров</v>
      </c>
      <c r="G32" s="36">
        <f>VLOOKUP(Динамо!$A32,'Р-м'!$A$10:$H$112,7,FALSE)</f>
        <v>0.0007185185185185185</v>
      </c>
      <c r="H32" s="38" t="str">
        <f>VLOOKUP(Динамо!$A32,Заявки!$A$2:$O$155,6,FALSE)</f>
        <v>Ягодкин Игорь</v>
      </c>
      <c r="I32" s="36">
        <f>VLOOKUP(Динамо!$B32,'Р-м'!$A$10:$H$112,7,FALSE)</f>
        <v>0.0014855324074074074</v>
      </c>
      <c r="J32" s="39" t="str">
        <f>VLOOKUP(Динамо!$B32,Заявки!$A$2:$O$155,6,FALSE)</f>
        <v>Морозов Алексей</v>
      </c>
      <c r="K32" s="43">
        <f>VLOOKUP(Динамо!$C32,'Р-ж'!$A$10:$H$60,7,FALSE)</f>
        <v>0.0005543981481481482</v>
      </c>
      <c r="L32" s="38" t="str">
        <f>VLOOKUP(Динамо!$C32,Заявки!$A$2:$O$155,6,FALSE)</f>
        <v>Алексеева Анна</v>
      </c>
      <c r="M32" s="36">
        <f>VLOOKUP(Динамо!$A32,'Р-э'!$A$10:$K$56,10,FALSE)</f>
        <v>0.0019415509259259258</v>
      </c>
      <c r="N32" s="36">
        <f>Динамо!$G32+Динамо!$I32+Динамо!$K32+Динамо!$M32</f>
        <v>0.0047</v>
      </c>
      <c r="O32" s="29">
        <v>7</v>
      </c>
    </row>
    <row r="33" spans="1:15" ht="15">
      <c r="A33" s="1">
        <v>186</v>
      </c>
      <c r="B33" s="1">
        <v>187</v>
      </c>
      <c r="C33" s="1">
        <v>188</v>
      </c>
      <c r="D33" s="29">
        <f>VLOOKUP(Динамо!$E33,КФК!$A$2:$E$61,2,FALSE)</f>
        <v>2</v>
      </c>
      <c r="E33" s="29">
        <f>VLOOKUP(Динамо!$A33,Заявки!$A$2:$O$155,2,FALSE)</f>
        <v>36</v>
      </c>
      <c r="F33" s="3" t="str">
        <f>VLOOKUP(Динамо!$A33,Заявки!$A$2:$O$155,3,FALSE)</f>
        <v>П.-Посад</v>
      </c>
      <c r="G33" s="36">
        <f>VLOOKUP(Динамо!$A33,'Р-м'!$A$10:$H$112,7,FALSE)</f>
        <v>0.0012871527777777777</v>
      </c>
      <c r="H33" s="38" t="str">
        <f>VLOOKUP(Динамо!$A33,Заявки!$A$2:$O$155,6,FALSE)</f>
        <v>Cуслов Алексей</v>
      </c>
      <c r="I33" s="36">
        <f>VLOOKUP(Динамо!$B33,'Р-м'!$A$10:$H$112,7,FALSE)</f>
        <v>0.0010192129629629629</v>
      </c>
      <c r="J33" s="39" t="str">
        <f>VLOOKUP(Динамо!$B33,Заявки!$A$2:$O$155,6,FALSE)</f>
        <v>Федорин Владимир</v>
      </c>
      <c r="K33" s="43">
        <f>VLOOKUP(Динамо!$C33,'Р-ж'!$A$10:$H$60,7,FALSE)</f>
        <v>0.0005709490740740741</v>
      </c>
      <c r="L33" s="38" t="str">
        <f>VLOOKUP(Динамо!$C33,Заявки!$A$2:$O$155,6,FALSE)</f>
        <v>Титор Ольга</v>
      </c>
      <c r="M33" s="36">
        <f>VLOOKUP(Динамо!$A33,'Р-э'!$A$10:$K$56,10,FALSE)</f>
        <v>0.002104976851851852</v>
      </c>
      <c r="N33" s="36">
        <f>Динамо!$G33+Динамо!$I33+Динамо!$K33+Динамо!$M33</f>
        <v>0.004982291666666666</v>
      </c>
      <c r="O33" s="29">
        <v>8</v>
      </c>
    </row>
    <row r="34" spans="1:15" ht="15">
      <c r="A34" s="1">
        <v>31</v>
      </c>
      <c r="B34" s="1">
        <v>32</v>
      </c>
      <c r="C34" s="1">
        <v>33</v>
      </c>
      <c r="D34" s="29">
        <f>VLOOKUP(Динамо!$E34,КФК!$A$2:$E$61,2,FALSE)</f>
        <v>2</v>
      </c>
      <c r="E34" s="29">
        <f>VLOOKUP(Динамо!$A34,Заявки!$A$2:$O$155,2,FALSE)</f>
        <v>34</v>
      </c>
      <c r="F34" s="3" t="str">
        <f>VLOOKUP(Динамо!$A34,Заявки!$A$2:$O$155,3,FALSE)</f>
        <v>Наро-Фоминск</v>
      </c>
      <c r="G34" s="36">
        <f>VLOOKUP(Динамо!$A34,'Р-м'!$A$10:$H$112,7,FALSE)</f>
        <v>0.0010254629629629628</v>
      </c>
      <c r="H34" s="38" t="str">
        <f>VLOOKUP(Динамо!$A34,Заявки!$A$2:$O$155,6,FALSE)</f>
        <v>Шашкин Александр</v>
      </c>
      <c r="I34" s="36">
        <f>VLOOKUP(Динамо!$B34,'Р-м'!$A$10:$H$112,7,FALSE)</f>
        <v>0.0011789351851851852</v>
      </c>
      <c r="J34" s="39" t="str">
        <f>VLOOKUP(Динамо!$B34,Заявки!$A$2:$O$155,6,FALSE)</f>
        <v>Коновалов Павел</v>
      </c>
      <c r="K34" s="43">
        <f>VLOOKUP(Динамо!$C34,'Р-ж'!$A$10:$H$60,7,FALSE)</f>
        <v>0.0006243055555555555</v>
      </c>
      <c r="L34" s="38" t="str">
        <f>VLOOKUP(Динамо!$C34,Заявки!$A$2:$O$155,6,FALSE)</f>
        <v>Шаметова Любовь</v>
      </c>
      <c r="M34" s="36">
        <f>VLOOKUP(Динамо!$A34,'Р-э'!$A$10:$K$56,10,FALSE)</f>
        <v>0.002164930555555556</v>
      </c>
      <c r="N34" s="36">
        <f>Динамо!$G34+Динамо!$I34+Динамо!$K34+Динамо!$M34</f>
        <v>0.004993634259259259</v>
      </c>
      <c r="O34" s="29">
        <v>9</v>
      </c>
    </row>
    <row r="35" spans="1:15" ht="15">
      <c r="A35" s="1">
        <v>154</v>
      </c>
      <c r="B35" s="1">
        <v>155</v>
      </c>
      <c r="C35" s="1">
        <v>156</v>
      </c>
      <c r="D35" s="29">
        <f>VLOOKUP(Динамо!$E35,КФК!$A$2:$E$61,2,FALSE)</f>
        <v>2</v>
      </c>
      <c r="E35" s="29">
        <f>VLOOKUP(Динамо!$A35,Заявки!$A$2:$O$155,2,FALSE)</f>
        <v>29</v>
      </c>
      <c r="F35" s="3" t="str">
        <f>VLOOKUP(Динамо!$A35,Заявки!$A$2:$O$155,3,FALSE)</f>
        <v>Клин</v>
      </c>
      <c r="G35" s="36">
        <f>VLOOKUP(Динамо!$A35,'Р-м'!$A$10:$H$112,7,FALSE)</f>
        <v>0.0012232638888888888</v>
      </c>
      <c r="H35" s="38" t="str">
        <f>VLOOKUP(Динамо!$A35,Заявки!$A$2:$O$155,6,FALSE)</f>
        <v>Глухов Юрий</v>
      </c>
      <c r="I35" s="36">
        <f>VLOOKUP(Динамо!$B35,'Р-м'!$A$10:$H$112,7,FALSE)</f>
        <v>0.001166087962962963</v>
      </c>
      <c r="J35" s="39" t="str">
        <f>VLOOKUP(Динамо!$B35,Заявки!$A$2:$O$155,6,FALSE)</f>
        <v>Павлов Дмитрий</v>
      </c>
      <c r="K35" s="43">
        <f>VLOOKUP(Динамо!$C35,'Р-ж'!$A$10:$H$60,7,FALSE)</f>
        <v>0.0005548611111111111</v>
      </c>
      <c r="L35" s="38" t="str">
        <f>VLOOKUP(Динамо!$C35,Заявки!$A$2:$O$155,6,FALSE)</f>
        <v>Провина Мария</v>
      </c>
      <c r="M35" s="36">
        <f>VLOOKUP(Динамо!$A35,'Р-э'!$A$10:$K$56,10,FALSE)</f>
        <v>0.002336689814814815</v>
      </c>
      <c r="N35" s="36">
        <f>Динамо!$G35+Динамо!$I35+Динамо!$K35+Динамо!$M35</f>
        <v>0.005280902777777778</v>
      </c>
      <c r="O35" s="29">
        <v>10</v>
      </c>
    </row>
    <row r="36" spans="1:15" ht="15">
      <c r="A36" s="1">
        <v>25</v>
      </c>
      <c r="B36" s="1">
        <v>26</v>
      </c>
      <c r="C36" s="1">
        <v>27</v>
      </c>
      <c r="D36" s="29">
        <f>VLOOKUP(Динамо!$E36,КФК!$A$2:$E$61,2,FALSE)</f>
        <v>2</v>
      </c>
      <c r="E36" s="29">
        <f>VLOOKUP(Динамо!$A36,Заявки!$A$2:$O$155,2,FALSE)</f>
        <v>31</v>
      </c>
      <c r="F36" s="3" t="str">
        <f>VLOOKUP(Динамо!$A36,Заявки!$A$2:$O$155,3,FALSE)</f>
        <v>Красногорск</v>
      </c>
      <c r="G36" s="36">
        <f>VLOOKUP(Динамо!$A36,'Р-м'!$A$10:$H$112,7,FALSE)</f>
        <v>0.0012115740740740741</v>
      </c>
      <c r="H36" s="38" t="str">
        <f>VLOOKUP(Динамо!$A36,Заявки!$A$2:$O$155,6,FALSE)</f>
        <v>Котелевский Вячеслав</v>
      </c>
      <c r="I36" s="36">
        <f>VLOOKUP(Динамо!$B36,'Р-м'!$A$10:$H$112,7,FALSE)</f>
        <v>0.0013643518518518518</v>
      </c>
      <c r="J36" s="39" t="str">
        <f>VLOOKUP(Динамо!$B36,Заявки!$A$2:$O$155,6,FALSE)</f>
        <v>Мелехин Александр</v>
      </c>
      <c r="K36" s="43">
        <f>VLOOKUP(Динамо!$C36,'Р-ж'!$A$10:$H$60,7,FALSE)</f>
        <v>0.0005928240740740741</v>
      </c>
      <c r="L36" s="38" t="str">
        <f>VLOOKUP(Динамо!$C36,Заявки!$A$2:$O$155,6,FALSE)</f>
        <v>Астахова Анна</v>
      </c>
      <c r="M36" s="36">
        <f>VLOOKUP(Динамо!$A36,'Р-э'!$A$10:$K$56,10,FALSE)</f>
        <v>0.0023626157407407406</v>
      </c>
      <c r="N36" s="36">
        <f>Динамо!$G36+Динамо!$I36+Динамо!$K36+Динамо!$M36</f>
        <v>0.005531365740740741</v>
      </c>
      <c r="O36" s="29">
        <v>11</v>
      </c>
    </row>
    <row r="37" spans="1:15" ht="15">
      <c r="A37" s="1">
        <v>165</v>
      </c>
      <c r="B37" s="1">
        <v>166</v>
      </c>
      <c r="C37" s="1">
        <v>167</v>
      </c>
      <c r="D37" s="29">
        <f>VLOOKUP(Динамо!$E37,КФК!$A$2:$E$61,2,FALSE)</f>
        <v>2</v>
      </c>
      <c r="E37" s="29">
        <f>VLOOKUP(Динамо!$A37,Заявки!$A$2:$O$155,2,FALSE)</f>
        <v>28</v>
      </c>
      <c r="F37" s="3" t="str">
        <f>VLOOKUP(Динамо!$A37,Заявки!$A$2:$O$155,3,FALSE)</f>
        <v>Егорьевск</v>
      </c>
      <c r="G37" s="36">
        <f>VLOOKUP(Динамо!$A37,'Р-м'!$A$10:$H$112,7,FALSE)</f>
        <v>0.0012939814814814815</v>
      </c>
      <c r="H37" s="38" t="str">
        <f>VLOOKUP(Динамо!$A37,Заявки!$A$2:$O$155,6,FALSE)</f>
        <v>Ежов Сергей</v>
      </c>
      <c r="I37" s="36">
        <f>VLOOKUP(Динамо!$B37,'Р-м'!$A$10:$H$112,7,FALSE)</f>
        <v>0.0009342592592592592</v>
      </c>
      <c r="J37" s="39" t="str">
        <f>VLOOKUP(Динамо!$B37,Заявки!$A$2:$O$155,6,FALSE)</f>
        <v>Мишин Денис</v>
      </c>
      <c r="K37" s="43">
        <f>VLOOKUP(Динамо!$C37,'Р-ж'!$A$10:$H$60,7,FALSE)</f>
        <v>0.001146296296296296</v>
      </c>
      <c r="L37" s="38" t="str">
        <f>VLOOKUP(Динамо!$C37,Заявки!$A$2:$O$155,6,FALSE)</f>
        <v>Селиверстова Ольга</v>
      </c>
      <c r="M37" s="36">
        <f>VLOOKUP(Динамо!$A37,'Р-э'!$A$10:$K$56,10,FALSE)</f>
        <v>0.002545949074074074</v>
      </c>
      <c r="N37" s="36">
        <f>Динамо!$G37+Динамо!$I37+Динамо!$K37+Динамо!$M37</f>
        <v>0.005920486111111111</v>
      </c>
      <c r="O37" s="29">
        <v>12</v>
      </c>
    </row>
    <row r="38" spans="1:15" ht="15">
      <c r="A38" s="1">
        <v>313</v>
      </c>
      <c r="B38" s="1">
        <v>314</v>
      </c>
      <c r="C38" s="1">
        <v>315</v>
      </c>
      <c r="D38" s="29">
        <f>VLOOKUP(Динамо!$E38,КФК!$A$2:$E$61,2,FALSE)</f>
        <v>2</v>
      </c>
      <c r="E38" s="29">
        <f>VLOOKUP(Динамо!$A38,Заявки!$A$2:$O$155,2,FALSE)</f>
        <v>32</v>
      </c>
      <c r="F38" s="3" t="str">
        <f>VLOOKUP(Динамо!$A38,Заявки!$A$2:$O$155,3,FALSE)</f>
        <v>Можайск</v>
      </c>
      <c r="G38" s="36">
        <f>VLOOKUP(Динамо!$A38,'Р-м'!$A$10:$H$112,7,FALSE)</f>
        <v>0.0015129629629629627</v>
      </c>
      <c r="H38" s="38" t="str">
        <f>VLOOKUP(Динамо!$A38,Заявки!$A$2:$O$155,6,FALSE)</f>
        <v>Толкачев Владимир</v>
      </c>
      <c r="I38" s="36">
        <f>VLOOKUP(Динамо!$B38,'Р-м'!$A$10:$H$112,7,FALSE)</f>
        <v>0.0011287037037037036</v>
      </c>
      <c r="J38" s="39" t="str">
        <f>VLOOKUP(Динамо!$B38,Заявки!$A$2:$O$155,6,FALSE)</f>
        <v>Шевлягин Алексей</v>
      </c>
      <c r="K38" s="43">
        <f>VLOOKUP(Динамо!$C38,'Р-ж'!$A$10:$H$60,7,FALSE)</f>
        <v>0.0009489583333333333</v>
      </c>
      <c r="L38" s="38" t="str">
        <f>VLOOKUP(Динамо!$C38,Заявки!$A$2:$O$155,6,FALSE)</f>
        <v>Короткова Любовь</v>
      </c>
      <c r="M38" s="36">
        <f>VLOOKUP(Динамо!$A38,'Р-э'!$A$10:$K$56,10,FALSE)</f>
        <v>0.002600347222222222</v>
      </c>
      <c r="N38" s="36">
        <f>Динамо!$G38+Динамо!$I38+Динамо!$K38+Динамо!$M38</f>
        <v>0.006190972222222222</v>
      </c>
      <c r="O38" s="29">
        <v>13</v>
      </c>
    </row>
    <row r="39" spans="1:15" ht="15">
      <c r="A39" s="1">
        <v>9</v>
      </c>
      <c r="B39" s="1">
        <v>10</v>
      </c>
      <c r="C39" s="1">
        <v>11</v>
      </c>
      <c r="D39" s="29">
        <f>VLOOKUP(Динамо!$E39,КФК!$A$2:$E$61,2,FALSE)</f>
        <v>2</v>
      </c>
      <c r="E39" s="29">
        <f>VLOOKUP(Динамо!$A39,Заявки!$A$2:$O$155,2,FALSE)</f>
        <v>33</v>
      </c>
      <c r="F39" s="3" t="str">
        <f>VLOOKUP(Динамо!$A39,Заявки!$A$2:$O$155,3,FALSE)</f>
        <v>Домодедово</v>
      </c>
      <c r="G39" s="36">
        <f>VLOOKUP(Динамо!$A39,'Р-м'!$A$10:$H$112,7,FALSE)</f>
        <v>0.0016394675925925925</v>
      </c>
      <c r="H39" s="38" t="str">
        <f>VLOOKUP(Динамо!$A39,Заявки!$A$2:$O$155,6,FALSE)</f>
        <v>Черных Игорь</v>
      </c>
      <c r="I39" s="36">
        <f>VLOOKUP(Динамо!$B39,'Р-м'!$A$10:$H$112,7,FALSE)</f>
        <v>0.0014553240740740742</v>
      </c>
      <c r="J39" s="39" t="str">
        <f>VLOOKUP(Динамо!$B39,Заявки!$A$2:$O$155,6,FALSE)</f>
        <v>Шапоров Евгений</v>
      </c>
      <c r="K39" s="43">
        <f>VLOOKUP(Динамо!$C39,'Р-ж'!$A$10:$H$60,7,FALSE)</f>
        <v>0.0008046296296296296</v>
      </c>
      <c r="L39" s="38" t="str">
        <f>VLOOKUP(Динамо!$C39,Заявки!$A$2:$O$155,6,FALSE)</f>
        <v>Майорова Оксана</v>
      </c>
      <c r="M39" s="36">
        <f>VLOOKUP(Динамо!$A39,'Р-э'!$A$10:$K$56,10,FALSE)</f>
        <v>0.0027050925925925927</v>
      </c>
      <c r="N39" s="36">
        <f>Динамо!$G39+Динамо!$I39+Динамо!$K39+Динамо!$M39</f>
        <v>0.006604513888888889</v>
      </c>
      <c r="O39" s="29">
        <v>14</v>
      </c>
    </row>
    <row r="40" spans="1:15" ht="15">
      <c r="A40" s="1">
        <v>100</v>
      </c>
      <c r="B40" s="1">
        <v>319</v>
      </c>
      <c r="C40" s="1">
        <v>320</v>
      </c>
      <c r="D40" s="29">
        <f>VLOOKUP(Динамо!$E40,КФК!$A$2:$E$61,2,FALSE)</f>
        <v>2</v>
      </c>
      <c r="E40" s="29">
        <f>VLOOKUP(Динамо!$A40,Заявки!$A$2:$O$155,2,FALSE)</f>
        <v>37</v>
      </c>
      <c r="F40" s="3" t="str">
        <f>VLOOKUP(Динамо!$A40,Заявки!$A$2:$O$155,3,FALSE)</f>
        <v>Ленинский</v>
      </c>
      <c r="G40" s="36">
        <f>VLOOKUP(Динамо!$A40,'Р-м'!$A$10:$H$112,7,FALSE)</f>
        <v>0.0007960648148148147</v>
      </c>
      <c r="H40" s="38" t="str">
        <f>VLOOKUP(Динамо!$A40,Заявки!$A$2:$O$155,6,FALSE)</f>
        <v>Шемягин Павел</v>
      </c>
      <c r="I40" s="36">
        <f>VLOOKUP(Динамо!$B40,'Р-м'!$A$10:$H$112,7,FALSE)</f>
        <v>0.041666666666666664</v>
      </c>
      <c r="J40" s="39" t="str">
        <f>VLOOKUP(Динамо!$B40,Заявки!$A$2:$O$155,6,FALSE)</f>
        <v>Гречихин Артем</v>
      </c>
      <c r="K40" s="43">
        <f>VLOOKUP(Динамо!$C40,'Р-ж'!$A$10:$H$60,7,FALSE)</f>
        <v>0.041666666666666664</v>
      </c>
      <c r="L40" s="38" t="str">
        <f>VLOOKUP(Динамо!$C40,Заявки!$A$2:$O$155,6,FALSE)</f>
        <v>Ролдугина Надежда</v>
      </c>
      <c r="M40" s="36">
        <f>VLOOKUP(Динамо!$A40,'Р-э'!$A$10:$K$56,10,FALSE)</f>
        <v>0.0018187499999999998</v>
      </c>
      <c r="N40" s="36">
        <f>Динамо!$G40+Динамо!$I40+Динамо!$K40+Динамо!$M40</f>
        <v>0.08594814814814813</v>
      </c>
      <c r="O40" s="29">
        <v>15</v>
      </c>
    </row>
    <row r="41" spans="1:15" ht="15.75" thickBot="1">
      <c r="A41" s="1">
        <v>199</v>
      </c>
      <c r="B41" s="1">
        <v>200</v>
      </c>
      <c r="C41" s="1">
        <v>201</v>
      </c>
      <c r="D41" s="29">
        <f>VLOOKUP(Динамо!$E41,КФК!$A$2:$E$61,2,FALSE)</f>
        <v>2</v>
      </c>
      <c r="E41" s="29">
        <f>VLOOKUP(Динамо!$A41,Заявки!$A$2:$O$155,2,FALSE)</f>
        <v>30</v>
      </c>
      <c r="F41" s="3" t="str">
        <f>VLOOKUP(Динамо!$A41,Заявки!$A$2:$O$155,3,FALSE)</f>
        <v>Истра</v>
      </c>
      <c r="G41" s="36">
        <f>VLOOKUP(Динамо!$A41,'Р-м'!$A$10:$H$112,7,FALSE)</f>
        <v>0.0012156250000000001</v>
      </c>
      <c r="H41" s="38" t="str">
        <f>VLOOKUP(Динамо!$A41,Заявки!$A$2:$O$155,6,FALSE)</f>
        <v>Гаранов Антон</v>
      </c>
      <c r="I41" s="36" t="e">
        <f>VLOOKUP(Динамо!$B41,'Р-м'!$A$10:$H$112,7,FALSE)</f>
        <v>#N/A</v>
      </c>
      <c r="J41" s="39" t="str">
        <f>VLOOKUP(Динамо!$B41,Заявки!$A$2:$O$155,6,FALSE)</f>
        <v>Ковынева Марина</v>
      </c>
      <c r="K41" s="43">
        <f>VLOOKUP(Динамо!$C41,'Р-ж'!$A$10:$H$60,7,FALSE)</f>
        <v>0.0005325231481481481</v>
      </c>
      <c r="L41" s="38" t="str">
        <f>VLOOKUP(Динамо!$C41,Заявки!$A$2:$O$155,6,FALSE)</f>
        <v>Игошева Анастасия</v>
      </c>
      <c r="M41" s="36">
        <f>VLOOKUP(Динамо!$A41,'Р-э'!$A$10:$K$56,10,FALSE)</f>
        <v>0.041666666666666664</v>
      </c>
      <c r="N41" s="36" t="e">
        <f>Динамо!$G41+Динамо!$I41+Динамо!$K41+Динамо!$M41</f>
        <v>#N/A</v>
      </c>
      <c r="O41" s="29"/>
    </row>
    <row r="42" spans="1:15" ht="15.75" thickTop="1">
      <c r="A42" s="15">
        <v>338</v>
      </c>
      <c r="B42" s="15">
        <v>339</v>
      </c>
      <c r="C42" s="15">
        <v>340</v>
      </c>
      <c r="D42" s="57">
        <f>VLOOKUP(Динамо!$E42,КФК!$A$2:$E$61,2,FALSE)</f>
        <v>3</v>
      </c>
      <c r="E42" s="57">
        <f>VLOOKUP(Динамо!$A42,Заявки!$A$2:$O$155,2,FALSE)</f>
        <v>43</v>
      </c>
      <c r="F42" s="58" t="str">
        <f>VLOOKUP(Динамо!$A42,Заявки!$A$2:$O$155,3,FALSE)</f>
        <v>Дубна</v>
      </c>
      <c r="G42" s="59">
        <f>VLOOKUP(Динамо!$A42,'Р-м'!$A$10:$H$112,7,FALSE)</f>
        <v>0.0008153935185185184</v>
      </c>
      <c r="H42" s="60" t="str">
        <f>VLOOKUP(Динамо!$A42,Заявки!$A$2:$O$155,6,FALSE)</f>
        <v>Громов Олег</v>
      </c>
      <c r="I42" s="59">
        <f>VLOOKUP(Динамо!$B42,'Р-м'!$A$10:$H$112,7,FALSE)</f>
        <v>0.0008049768518518519</v>
      </c>
      <c r="J42" s="61" t="str">
        <f>VLOOKUP(Динамо!$B42,Заявки!$A$2:$O$155,6,FALSE)</f>
        <v>Белокуров Вадим</v>
      </c>
      <c r="K42" s="62">
        <f>VLOOKUP(Динамо!$C42,'Р-ж'!$A$10:$H$60,7,FALSE)</f>
        <v>0.00043067129629629624</v>
      </c>
      <c r="L42" s="60" t="str">
        <f>VLOOKUP(Динамо!$C42,Заявки!$A$2:$O$155,6,FALSE)</f>
        <v>Возвышаева Надежда</v>
      </c>
      <c r="M42" s="59">
        <f>VLOOKUP(Динамо!$A42,'Р-э'!$A$10:$K$56,10,FALSE)</f>
        <v>0.0015795138888888888</v>
      </c>
      <c r="N42" s="59">
        <f>Динамо!$G42+Динамо!$I42+Динамо!$K42+Динамо!$M42</f>
        <v>0.0036305555555555553</v>
      </c>
      <c r="O42" s="57">
        <v>1</v>
      </c>
    </row>
    <row r="43" spans="1:15" ht="15">
      <c r="A43" s="1">
        <v>129</v>
      </c>
      <c r="B43" s="1">
        <v>130</v>
      </c>
      <c r="C43" s="1">
        <v>131</v>
      </c>
      <c r="D43" s="29">
        <f>VLOOKUP(Динамо!$E43,КФК!$A$2:$E$61,2,FALSE)</f>
        <v>3</v>
      </c>
      <c r="E43" s="29">
        <f>VLOOKUP(Динамо!$A43,Заявки!$A$2:$O$155,2,FALSE)</f>
        <v>49</v>
      </c>
      <c r="F43" s="3" t="str">
        <f>VLOOKUP(Динамо!$A43,Заявки!$A$2:$O$155,3,FALSE)</f>
        <v>Протвино</v>
      </c>
      <c r="G43" s="36">
        <f>VLOOKUP(Динамо!$A43,'Р-м'!$A$10:$H$112,7,FALSE)</f>
        <v>0.0009078703703703704</v>
      </c>
      <c r="H43" s="38" t="str">
        <f>VLOOKUP(Динамо!$A43,Заявки!$A$2:$O$155,6,FALSE)</f>
        <v>Любавин Андрей</v>
      </c>
      <c r="I43" s="36">
        <f>VLOOKUP(Динамо!$B43,'Р-м'!$A$10:$H$112,7,FALSE)</f>
        <v>0.0007178240740740742</v>
      </c>
      <c r="J43" s="39" t="str">
        <f>VLOOKUP(Динамо!$B43,Заявки!$A$2:$O$155,6,FALSE)</f>
        <v>Николайчук Артем</v>
      </c>
      <c r="K43" s="43">
        <f>VLOOKUP(Динамо!$C43,'Р-ж'!$A$10:$H$60,7,FALSE)</f>
        <v>0.0004677083333333334</v>
      </c>
      <c r="L43" s="38" t="str">
        <f>VLOOKUP(Динамо!$C43,Заявки!$A$2:$O$155,6,FALSE)</f>
        <v>Ерохина Ольга</v>
      </c>
      <c r="M43" s="36">
        <f>VLOOKUP(Динамо!$A43,'Р-э'!$A$10:$K$56,10,FALSE)</f>
        <v>0.001601736111111111</v>
      </c>
      <c r="N43" s="36">
        <f>Динамо!$G43+Динамо!$I43+Динамо!$K43+Динамо!$M43</f>
        <v>0.003695138888888889</v>
      </c>
      <c r="O43" s="29">
        <v>2</v>
      </c>
    </row>
    <row r="44" spans="1:15" ht="15">
      <c r="A44" s="1">
        <v>304</v>
      </c>
      <c r="B44" s="1">
        <v>305</v>
      </c>
      <c r="C44" s="1">
        <v>306</v>
      </c>
      <c r="D44" s="29">
        <f>VLOOKUP(Динамо!$E44,КФК!$A$2:$E$61,2,FALSE)</f>
        <v>3</v>
      </c>
      <c r="E44" s="29">
        <f>VLOOKUP(Динамо!$A44,Заявки!$A$2:$O$155,2,FALSE)</f>
        <v>44</v>
      </c>
      <c r="F44" s="3" t="str">
        <f>VLOOKUP(Динамо!$A44,Заявки!$A$2:$O$155,3,FALSE)</f>
        <v>Зарайск</v>
      </c>
      <c r="G44" s="36">
        <f>VLOOKUP(Динамо!$A44,'Р-м'!$A$10:$H$112,7,FALSE)</f>
        <v>0.0010829861111111112</v>
      </c>
      <c r="H44" s="38" t="str">
        <f>VLOOKUP(Динамо!$A44,Заявки!$A$2:$O$155,6,FALSE)</f>
        <v>Никитин Сергей</v>
      </c>
      <c r="I44" s="36">
        <f>VLOOKUP(Динамо!$B44,'Р-м'!$A$10:$H$112,7,FALSE)</f>
        <v>0.0010187500000000001</v>
      </c>
      <c r="J44" s="39" t="str">
        <f>VLOOKUP(Динамо!$B44,Заявки!$A$2:$O$155,6,FALSE)</f>
        <v>Кокорев Андрей</v>
      </c>
      <c r="K44" s="43">
        <f>VLOOKUP(Динамо!$C44,'Р-ж'!$A$10:$H$60,7,FALSE)</f>
        <v>0.0005074074074074075</v>
      </c>
      <c r="L44" s="38" t="str">
        <f>VLOOKUP(Динамо!$C44,Заявки!$A$2:$O$155,6,FALSE)</f>
        <v>Семёнова Оксана</v>
      </c>
      <c r="M44" s="36">
        <f>VLOOKUP(Динамо!$A44,'Р-э'!$A$10:$K$56,10,FALSE)</f>
        <v>0.001955671296296296</v>
      </c>
      <c r="N44" s="36">
        <f>Динамо!$G44+Динамо!$I44+Динамо!$K44+Динамо!$M44</f>
        <v>0.004564814814814815</v>
      </c>
      <c r="O44" s="29">
        <v>3</v>
      </c>
    </row>
    <row r="45" spans="1:15" ht="15">
      <c r="A45" s="1">
        <v>341</v>
      </c>
      <c r="B45" s="1">
        <v>342</v>
      </c>
      <c r="C45" s="1">
        <v>343</v>
      </c>
      <c r="D45" s="29">
        <f>VLOOKUP(Динамо!$E45,КФК!$A$2:$E$61,2,FALSE)</f>
        <v>3</v>
      </c>
      <c r="E45" s="29">
        <f>VLOOKUP(Динамо!$A45,Заявки!$A$2:$O$155,2,FALSE)</f>
        <v>45</v>
      </c>
      <c r="F45" s="3" t="str">
        <f>VLOOKUP(Динамо!$A45,Заявки!$A$2:$O$155,3,FALSE)</f>
        <v>Железнодорожный</v>
      </c>
      <c r="G45" s="36">
        <f>VLOOKUP(Динамо!$A45,'Р-м'!$A$10:$H$112,7,FALSE)</f>
        <v>0.0014454861111111111</v>
      </c>
      <c r="H45" s="38" t="str">
        <f>VLOOKUP(Динамо!$A45,Заявки!$A$2:$O$155,6,FALSE)</f>
        <v>Лобанов Иван</v>
      </c>
      <c r="I45" s="36">
        <f>VLOOKUP(Динамо!$B45,'Р-м'!$A$10:$H$112,7,FALSE)</f>
        <v>0.0016265046296296297</v>
      </c>
      <c r="J45" s="39" t="str">
        <f>VLOOKUP(Динамо!$B45,Заявки!$A$2:$O$155,6,FALSE)</f>
        <v>Михалев Дмитрий</v>
      </c>
      <c r="K45" s="43">
        <f>VLOOKUP(Динамо!$C45,'Р-ж'!$A$10:$H$60,7,FALSE)</f>
        <v>0.00038321759259259255</v>
      </c>
      <c r="L45" s="38" t="str">
        <f>VLOOKUP(Динамо!$C45,Заявки!$A$2:$O$155,6,FALSE)</f>
        <v>Филатова Татьяна</v>
      </c>
      <c r="M45" s="36">
        <f>VLOOKUP(Динамо!$A45,'Р-э'!$A$10:$K$56,10,FALSE)</f>
        <v>0.0018944444444444443</v>
      </c>
      <c r="N45" s="36">
        <f>Динамо!$G45+Динамо!$I45+Динамо!$K45+Динамо!$M45</f>
        <v>0.005349652777777778</v>
      </c>
      <c r="O45" s="29">
        <v>4</v>
      </c>
    </row>
    <row r="46" spans="1:15" ht="15">
      <c r="A46" s="1">
        <v>146</v>
      </c>
      <c r="B46" s="1">
        <v>147</v>
      </c>
      <c r="C46" s="1">
        <v>148</v>
      </c>
      <c r="D46" s="29">
        <f>VLOOKUP(Динамо!$E46,КФК!$A$2:$E$61,2,FALSE)</f>
        <v>3</v>
      </c>
      <c r="E46" s="29">
        <f>VLOOKUP(Динамо!$A46,Заявки!$A$2:$O$155,2,FALSE)</f>
        <v>41</v>
      </c>
      <c r="F46" s="3" t="str">
        <f>VLOOKUP(Динамо!$A46,Заявки!$A$2:$O$155,3,FALSE)</f>
        <v>Волоколамск</v>
      </c>
      <c r="G46" s="36">
        <f>VLOOKUP(Динамо!$A46,'Р-м'!$A$10:$H$112,7,FALSE)</f>
        <v>0.0012877314814814815</v>
      </c>
      <c r="H46" s="38" t="str">
        <f>VLOOKUP(Динамо!$A46,Заявки!$A$2:$O$155,6,FALSE)</f>
        <v>Бритов Дмитрий</v>
      </c>
      <c r="I46" s="36">
        <f>VLOOKUP(Динамо!$B46,'Р-м'!$A$10:$H$112,7,FALSE)</f>
        <v>0.0010034722222222222</v>
      </c>
      <c r="J46" s="39" t="str">
        <f>VLOOKUP(Динамо!$B46,Заявки!$A$2:$O$155,6,FALSE)</f>
        <v>Мареев Евгений</v>
      </c>
      <c r="K46" s="43">
        <f>VLOOKUP(Динамо!$C46,'Р-ж'!$A$10:$H$60,7,FALSE)</f>
        <v>0.0007332175925925926</v>
      </c>
      <c r="L46" s="38" t="str">
        <f>VLOOKUP(Динамо!$C46,Заявки!$A$2:$O$155,6,FALSE)</f>
        <v>Чернова Любовь</v>
      </c>
      <c r="M46" s="36">
        <f>VLOOKUP(Динамо!$A46,'Р-э'!$A$10:$K$56,10,FALSE)</f>
        <v>0.002359953703703704</v>
      </c>
      <c r="N46" s="36">
        <f>Динамо!$G46+Динамо!$I46+Динамо!$K46+Динамо!$M46</f>
        <v>0.005384375</v>
      </c>
      <c r="O46" s="29">
        <v>5</v>
      </c>
    </row>
    <row r="47" spans="1:15" ht="15">
      <c r="A47" s="1">
        <v>328</v>
      </c>
      <c r="B47" s="1">
        <v>329</v>
      </c>
      <c r="C47" s="1">
        <v>330</v>
      </c>
      <c r="D47" s="29">
        <f>VLOOKUP(Динамо!$E47,КФК!$A$2:$E$61,2,FALSE)</f>
        <v>3</v>
      </c>
      <c r="E47" s="29">
        <f>VLOOKUP(Динамо!$A47,Заявки!$A$2:$O$155,2,FALSE)</f>
        <v>48</v>
      </c>
      <c r="F47" s="3" t="str">
        <f>VLOOKUP(Динамо!$A47,Заявки!$A$2:$O$155,3,FALSE)</f>
        <v>Луховицы</v>
      </c>
      <c r="G47" s="36">
        <f>VLOOKUP(Динамо!$A47,'Р-м'!$A$10:$H$112,7,FALSE)</f>
        <v>0.0011199074074074074</v>
      </c>
      <c r="H47" s="38" t="str">
        <f>VLOOKUP(Динамо!$A47,Заявки!$A$2:$O$155,6,FALSE)</f>
        <v>Курчатов Николай</v>
      </c>
      <c r="I47" s="36">
        <f>VLOOKUP(Динамо!$B47,'Р-м'!$A$10:$H$112,7,FALSE)</f>
        <v>0.0012423611111111112</v>
      </c>
      <c r="J47" s="39" t="str">
        <f>VLOOKUP(Динамо!$B47,Заявки!$A$2:$O$155,6,FALSE)</f>
        <v>Песков Дмитрий</v>
      </c>
      <c r="K47" s="43">
        <f>VLOOKUP(Динамо!$C47,'Р-ж'!$A$10:$H$60,7,FALSE)</f>
        <v>0.0008086805555555554</v>
      </c>
      <c r="L47" s="38" t="str">
        <f>VLOOKUP(Динамо!$C47,Заявки!$A$2:$O$155,6,FALSE)</f>
        <v>Истомина Надежда</v>
      </c>
      <c r="M47" s="36">
        <f>VLOOKUP(Динамо!$A47,'Р-э'!$A$10:$K$56,10,FALSE)</f>
        <v>0.002475810185185185</v>
      </c>
      <c r="N47" s="36">
        <f>Динамо!$G47+Динамо!$I47+Динамо!$K47+Динамо!$M47</f>
        <v>0.005646759259259259</v>
      </c>
      <c r="O47" s="29">
        <v>6</v>
      </c>
    </row>
    <row r="48" spans="1:15" ht="15">
      <c r="A48" s="1">
        <v>103</v>
      </c>
      <c r="B48" s="1">
        <v>104</v>
      </c>
      <c r="C48" s="1">
        <v>105</v>
      </c>
      <c r="D48" s="29">
        <f>VLOOKUP(Динамо!$E48,КФК!$A$2:$E$61,2,FALSE)</f>
        <v>3</v>
      </c>
      <c r="E48" s="29">
        <f>VLOOKUP(Динамо!$A48,Заявки!$A$2:$O$155,2,FALSE)</f>
        <v>57</v>
      </c>
      <c r="F48" s="3" t="str">
        <f>VLOOKUP(Динамо!$A48,Заявки!$A$2:$O$155,3,FALSE)</f>
        <v>Руза</v>
      </c>
      <c r="G48" s="36">
        <f>VLOOKUP(Динамо!$A48,'Р-м'!$A$10:$H$112,7,FALSE)</f>
        <v>0.0010253472222222222</v>
      </c>
      <c r="H48" s="38" t="str">
        <f>VLOOKUP(Динамо!$A48,Заявки!$A$2:$O$155,6,FALSE)</f>
        <v>Папшев Алексей</v>
      </c>
      <c r="I48" s="36">
        <f>VLOOKUP(Динамо!$B48,'Р-м'!$A$10:$H$112,7,FALSE)</f>
        <v>0.0021818287037037036</v>
      </c>
      <c r="J48" s="39" t="str">
        <f>VLOOKUP(Динамо!$B48,Заявки!$A$2:$O$155,6,FALSE)</f>
        <v>Якушев Александр</v>
      </c>
      <c r="K48" s="43">
        <f>VLOOKUP(Динамо!$C48,'Р-ж'!$A$10:$H$60,7,FALSE)</f>
        <v>0.0007386574074074075</v>
      </c>
      <c r="L48" s="38" t="str">
        <f>VLOOKUP(Динамо!$C48,Заявки!$A$2:$O$155,6,FALSE)</f>
        <v>Колганова Светлана</v>
      </c>
      <c r="M48" s="36">
        <f>VLOOKUP(Динамо!$A48,'Р-э'!$A$10:$K$56,10,FALSE)</f>
        <v>0.0025542824074074075</v>
      </c>
      <c r="N48" s="36">
        <f>Динамо!$G48+Динамо!$I48+Динамо!$K48+Динамо!$M48</f>
        <v>0.00650011574074074</v>
      </c>
      <c r="O48" s="29">
        <v>7</v>
      </c>
    </row>
    <row r="49" spans="1:15" ht="15">
      <c r="A49" s="1">
        <v>316</v>
      </c>
      <c r="B49" s="1">
        <v>317</v>
      </c>
      <c r="C49" s="1">
        <v>318</v>
      </c>
      <c r="D49" s="29">
        <f>VLOOKUP(Динамо!$E49,КФК!$A$2:$E$61,2,FALSE)</f>
        <v>3</v>
      </c>
      <c r="E49" s="29">
        <f>VLOOKUP(Динамо!$A49,Заявки!$A$2:$O$155,2,FALSE)</f>
        <v>58</v>
      </c>
      <c r="F49" s="3" t="str">
        <f>VLOOKUP(Динамо!$A49,Заявки!$A$2:$O$155,3,FALSE)</f>
        <v>Шаховская</v>
      </c>
      <c r="G49" s="36">
        <f>VLOOKUP(Динамо!$A49,'Р-м'!$A$10:$H$112,7,FALSE)</f>
        <v>0.0012194444444444444</v>
      </c>
      <c r="H49" s="38" t="str">
        <f>VLOOKUP(Динамо!$A49,Заявки!$A$2:$O$155,6,FALSE)</f>
        <v>Егоров Вячеслав</v>
      </c>
      <c r="I49" s="36">
        <f>VLOOKUP(Динамо!$B49,'Р-м'!$A$10:$H$112,7,FALSE)</f>
        <v>0.001587037037037037</v>
      </c>
      <c r="J49" s="39" t="str">
        <f>VLOOKUP(Динамо!$B49,Заявки!$A$2:$O$155,6,FALSE)</f>
        <v>Самойлик Николай</v>
      </c>
      <c r="K49" s="43">
        <f>VLOOKUP(Динамо!$C49,'Р-ж'!$A$10:$H$60,7,FALSE)</f>
        <v>0.0009789351851851851</v>
      </c>
      <c r="L49" s="38" t="str">
        <f>VLOOKUP(Динамо!$C49,Заявки!$A$2:$O$155,6,FALSE)</f>
        <v>Томилова Наталья</v>
      </c>
      <c r="M49" s="36">
        <f>VLOOKUP(Динамо!$A49,'Р-э'!$A$10:$K$56,10,FALSE)</f>
        <v>0.0027462962962962966</v>
      </c>
      <c r="N49" s="36">
        <f>Динамо!$G49+Динамо!$I49+Динамо!$K49+Динамо!$M49</f>
        <v>0.006531712962962963</v>
      </c>
      <c r="O49" s="29">
        <v>8</v>
      </c>
    </row>
    <row r="50" spans="1:15" ht="15">
      <c r="A50" s="1">
        <v>220</v>
      </c>
      <c r="B50" s="1">
        <v>221</v>
      </c>
      <c r="C50" s="1">
        <v>222</v>
      </c>
      <c r="D50" s="29">
        <f>VLOOKUP(Динамо!$E50,КФК!$A$2:$E$61,2,FALSE)</f>
        <v>3</v>
      </c>
      <c r="E50" s="29">
        <f>VLOOKUP(Динамо!$A50,Заявки!$A$2:$O$155,2,FALSE)</f>
        <v>47</v>
      </c>
      <c r="F50" s="3" t="str">
        <f>VLOOKUP(Динамо!$A50,Заявки!$A$2:$O$155,3,FALSE)</f>
        <v>Кашира</v>
      </c>
      <c r="G50" s="36">
        <f>VLOOKUP(Динамо!$A50,'Р-м'!$A$10:$H$112,7,FALSE)</f>
        <v>0.0012980324074074073</v>
      </c>
      <c r="H50" s="38" t="str">
        <f>VLOOKUP(Динамо!$A50,Заявки!$A$2:$O$155,6,FALSE)</f>
        <v>Иевский Илья</v>
      </c>
      <c r="I50" s="36">
        <f>VLOOKUP(Динамо!$B50,'Р-м'!$A$10:$H$112,7,FALSE)</f>
        <v>0.0013150462962962961</v>
      </c>
      <c r="J50" s="39" t="str">
        <f>VLOOKUP(Динамо!$B50,Заявки!$A$2:$O$155,6,FALSE)</f>
        <v>Бобков Константин</v>
      </c>
      <c r="K50" s="43">
        <f>VLOOKUP(Динамо!$C50,'Р-ж'!$A$10:$H$60,7,FALSE)</f>
        <v>0.0013814814814814816</v>
      </c>
      <c r="L50" s="38" t="str">
        <f>VLOOKUP(Динамо!$C50,Заявки!$A$2:$O$155,6,FALSE)</f>
        <v>Новикова Елена</v>
      </c>
      <c r="M50" s="36">
        <f>VLOOKUP(Динамо!$A50,'Р-э'!$A$10:$K$56,10,FALSE)</f>
        <v>0.0030859953703703705</v>
      </c>
      <c r="N50" s="36">
        <f>Динамо!$G50+Динамо!$I50+Динамо!$K50+Динамо!$M50</f>
        <v>0.007080555555555555</v>
      </c>
      <c r="O50" s="29">
        <v>9</v>
      </c>
    </row>
    <row r="51" spans="1:15" ht="15">
      <c r="A51" s="1">
        <v>34</v>
      </c>
      <c r="B51" s="1">
        <v>35</v>
      </c>
      <c r="C51" s="1">
        <v>36</v>
      </c>
      <c r="D51" s="29">
        <f>VLOOKUP(Динамо!$E51,КФК!$A$2:$E$61,2,FALSE)</f>
        <v>3</v>
      </c>
      <c r="E51" s="29">
        <f>VLOOKUP(Динамо!$A51,Заявки!$A$2:$O$155,2,FALSE)</f>
        <v>51</v>
      </c>
      <c r="F51" s="3" t="str">
        <f>VLOOKUP(Динамо!$A51,Заявки!$A$2:$O$155,3,FALSE)</f>
        <v>Электросталь</v>
      </c>
      <c r="G51" s="36">
        <f>VLOOKUP(Динамо!$A51,'Р-м'!$A$10:$H$112,7,FALSE)</f>
        <v>0.0011341435185185185</v>
      </c>
      <c r="H51" s="38" t="str">
        <f>VLOOKUP(Динамо!$A51,Заявки!$A$2:$O$155,6,FALSE)</f>
        <v>Афанасьев Сергей</v>
      </c>
      <c r="I51" s="36">
        <f>VLOOKUP(Динамо!$B51,'Р-м'!$A$10:$H$112,7,FALSE)</f>
        <v>0.0014810185185185187</v>
      </c>
      <c r="J51" s="39" t="str">
        <f>VLOOKUP(Динамо!$B51,Заявки!$A$2:$O$155,6,FALSE)</f>
        <v>Горнов Руслан</v>
      </c>
      <c r="K51" s="43">
        <f>VLOOKUP(Динамо!$C51,'Р-ж'!$A$10:$H$60,7,FALSE)</f>
        <v>0.0007280092592592593</v>
      </c>
      <c r="L51" s="38" t="str">
        <f>VLOOKUP(Динамо!$C51,Заявки!$A$2:$O$155,6,FALSE)</f>
        <v>Ефременко Екатерина</v>
      </c>
      <c r="M51" s="36">
        <f>VLOOKUP(Динамо!$A51,'Р-э'!$A$10:$K$56,10,FALSE)</f>
        <v>0.041666666666666664</v>
      </c>
      <c r="N51" s="36">
        <f>Динамо!$G51+Динамо!$I51+Динамо!$K51+Динамо!$M51</f>
        <v>0.04500983796296296</v>
      </c>
      <c r="O51" s="29">
        <v>10</v>
      </c>
    </row>
    <row r="52" spans="1:15" ht="15">
      <c r="A52" s="1">
        <v>202</v>
      </c>
      <c r="B52" s="1">
        <v>203</v>
      </c>
      <c r="C52" s="1">
        <v>204</v>
      </c>
      <c r="D52" s="29">
        <f>VLOOKUP(Динамо!$E52,КФК!$A$2:$E$61,2,FALSE)</f>
        <v>3</v>
      </c>
      <c r="E52" s="29">
        <f>VLOOKUP(Динамо!$A52,Заявки!$A$2:$O$155,2,FALSE)</f>
        <v>52</v>
      </c>
      <c r="F52" s="3" t="str">
        <f>VLOOKUP(Динамо!$A52,Заявки!$A$2:$O$155,3,FALSE)</f>
        <v>Жуковский</v>
      </c>
      <c r="G52" s="36">
        <f>VLOOKUP(Динамо!$A52,'Р-м'!$A$10:$H$112,7,FALSE)</f>
        <v>0.0014864583333333333</v>
      </c>
      <c r="H52" s="38" t="str">
        <f>VLOOKUP(Динамо!$A52,Заявки!$A$2:$O$155,6,FALSE)</f>
        <v>Чугунов Илья</v>
      </c>
      <c r="I52" s="36">
        <f>VLOOKUP(Динамо!$B52,'Р-м'!$A$10:$H$112,7,FALSE)</f>
        <v>0.041666666666666664</v>
      </c>
      <c r="J52" s="39" t="str">
        <f>VLOOKUP(Динамо!$B52,Заявки!$A$2:$O$155,6,FALSE)</f>
        <v>Баев Иван</v>
      </c>
      <c r="K52" s="43">
        <f>VLOOKUP(Динамо!$C52,'Р-ж'!$A$10:$H$60,7,FALSE)</f>
        <v>0.0008417824074074074</v>
      </c>
      <c r="L52" s="38" t="str">
        <f>VLOOKUP(Динамо!$C52,Заявки!$A$2:$O$155,6,FALSE)</f>
        <v>Долгина Екатерина</v>
      </c>
      <c r="M52" s="36">
        <f>VLOOKUP(Динамо!$A52,'Р-э'!$A$10:$K$56,10,FALSE)</f>
        <v>0.041666666666666664</v>
      </c>
      <c r="N52" s="36">
        <f>Динамо!$G52+Динамо!$I52+Динамо!$K52+Динамо!$M52</f>
        <v>0.08566157407407407</v>
      </c>
      <c r="O52" s="29">
        <v>11</v>
      </c>
    </row>
  </sheetData>
  <sheetProtection/>
  <mergeCells count="4">
    <mergeCell ref="E1:N1"/>
    <mergeCell ref="E2:N2"/>
    <mergeCell ref="E3:N3"/>
    <mergeCell ref="E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Admin</cp:lastModifiedBy>
  <cp:lastPrinted>2011-11-08T09:51:12Z</cp:lastPrinted>
  <dcterms:created xsi:type="dcterms:W3CDTF">2011-11-04T16:51:27Z</dcterms:created>
  <dcterms:modified xsi:type="dcterms:W3CDTF">2011-11-15T00:16:45Z</dcterms:modified>
  <cp:category/>
  <cp:version/>
  <cp:contentType/>
  <cp:contentStatus/>
</cp:coreProperties>
</file>